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976" windowHeight="612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стр2!$A$1:$CG$61</definedName>
  </definedNames>
  <calcPr calcId="124519" refMode="R1C1"/>
</workbook>
</file>

<file path=xl/calcChain.xml><?xml version="1.0" encoding="utf-8"?>
<calcChain xmlns="http://schemas.openxmlformats.org/spreadsheetml/2006/main">
  <c r="BX60" i="1"/>
  <c r="BW55" i="2"/>
  <c r="BW49"/>
  <c r="BW23"/>
  <c r="BW22"/>
  <c r="BW12"/>
  <c r="CH38"/>
  <c r="BW38"/>
  <c r="BW57"/>
  <c r="BW51"/>
  <c r="BW41"/>
  <c r="BW39"/>
  <c r="BW30"/>
  <c r="BW26"/>
  <c r="BX55" i="1"/>
  <c r="BX68"/>
  <c r="BX65" s="1"/>
  <c r="BX34"/>
  <c r="BX28" l="1"/>
  <c r="CF31"/>
  <c r="BB68"/>
  <c r="CF68" s="1"/>
  <c r="CF69"/>
  <c r="BW54" i="2"/>
  <c r="BW32"/>
  <c r="BW56"/>
  <c r="BW40"/>
  <c r="BW24"/>
  <c r="BW25"/>
  <c r="BW13"/>
  <c r="CF64" i="1"/>
  <c r="BX63"/>
  <c r="CF63" s="1"/>
  <c r="CF61"/>
  <c r="CF60"/>
  <c r="BX62" l="1"/>
  <c r="CF62" s="1"/>
  <c r="BX59" l="1"/>
  <c r="CF59" s="1"/>
  <c r="CF77" l="1"/>
  <c r="CF74"/>
  <c r="CF58"/>
  <c r="BX46"/>
  <c r="CF48"/>
  <c r="BX41"/>
  <c r="BX24" l="1"/>
  <c r="CF27"/>
  <c r="CF26"/>
  <c r="CF25"/>
  <c r="CF56"/>
  <c r="CF67" l="1"/>
  <c r="BW53" i="2" l="1"/>
  <c r="BW47"/>
  <c r="BW43"/>
  <c r="BW44"/>
  <c r="BW45"/>
  <c r="BW29"/>
  <c r="BW28"/>
  <c r="BW52"/>
  <c r="BW46"/>
  <c r="CH18"/>
  <c r="CH16"/>
  <c r="BW16"/>
  <c r="J45" i="4"/>
  <c r="BW37" i="2" l="1"/>
  <c r="BX81" i="1"/>
  <c r="BX19"/>
  <c r="BX18" s="1"/>
  <c r="CH47" i="2"/>
  <c r="BX73" i="1"/>
  <c r="CF23"/>
  <c r="CY23"/>
  <c r="CF82"/>
  <c r="BW15" i="2"/>
  <c r="BX50" i="1" l="1"/>
  <c r="CF46"/>
  <c r="BW21" i="2"/>
  <c r="BW10"/>
  <c r="BW9"/>
  <c r="BW48"/>
  <c r="CH39"/>
  <c r="BK7"/>
  <c r="BW27"/>
  <c r="CF79" i="1"/>
  <c r="CY48"/>
  <c r="CY22"/>
  <c r="CF22"/>
  <c r="BW35" i="2"/>
  <c r="BW58"/>
  <c r="BW19"/>
  <c r="BW14"/>
  <c r="AT7"/>
  <c r="BC31" i="4" s="1"/>
  <c r="CF81" i="1"/>
  <c r="CF80" s="1"/>
  <c r="BW7" i="2" l="1"/>
  <c r="CY38" i="1"/>
  <c r="CY37"/>
  <c r="BW50" i="2"/>
  <c r="BW11"/>
  <c r="CY36" i="1"/>
  <c r="BW42" i="2"/>
  <c r="BX78" i="1"/>
  <c r="BX76"/>
  <c r="BX75" l="1"/>
  <c r="CH58" i="2"/>
  <c r="CH48"/>
  <c r="CH44"/>
  <c r="BW36"/>
  <c r="BW31"/>
  <c r="BX57" i="1"/>
  <c r="BX54" s="1"/>
  <c r="CF41"/>
  <c r="CY26" l="1"/>
  <c r="CY25" l="1"/>
  <c r="CF19" l="1"/>
  <c r="CH45" i="2"/>
  <c r="CY24" i="1"/>
  <c r="CH49" i="2"/>
  <c r="CH10"/>
  <c r="CF20" i="1"/>
  <c r="BX33"/>
  <c r="CF50"/>
  <c r="BX72"/>
  <c r="BX40"/>
  <c r="BB73"/>
  <c r="CF73" s="1"/>
  <c r="CY74"/>
  <c r="CH26" i="2"/>
  <c r="CH25"/>
  <c r="CH24"/>
  <c r="BB81" i="1"/>
  <c r="CY82"/>
  <c r="CY77"/>
  <c r="BB76"/>
  <c r="CF76" s="1"/>
  <c r="BW34" i="2"/>
  <c r="BW33"/>
  <c r="CY21" i="1"/>
  <c r="CF21"/>
  <c r="CH14" i="2"/>
  <c r="CF30" i="1"/>
  <c r="CF35"/>
  <c r="CF42"/>
  <c r="BB78"/>
  <c r="CF78" s="1"/>
  <c r="BB57"/>
  <c r="CF57" s="1"/>
  <c r="BB55"/>
  <c r="CF55" s="1"/>
  <c r="BB66"/>
  <c r="BB33"/>
  <c r="BB32" s="1"/>
  <c r="BX66"/>
  <c r="CH42" i="2"/>
  <c r="CH50"/>
  <c r="CH41"/>
  <c r="CH56"/>
  <c r="CH31"/>
  <c r="CH17"/>
  <c r="CH22"/>
  <c r="CH9"/>
  <c r="BB18" i="1"/>
  <c r="BB17" s="1"/>
  <c r="BB40"/>
  <c r="BB45"/>
  <c r="BB49"/>
  <c r="CH40" i="2"/>
  <c r="CH51"/>
  <c r="CY56" i="1"/>
  <c r="CY58"/>
  <c r="CH30" i="2"/>
  <c r="CF52" i="1"/>
  <c r="CF29"/>
  <c r="CY15"/>
  <c r="CY20"/>
  <c r="CY35"/>
  <c r="CY42"/>
  <c r="CY43"/>
  <c r="CY47"/>
  <c r="CY52"/>
  <c r="CY67"/>
  <c r="CY79"/>
  <c r="CF43"/>
  <c r="CF47"/>
  <c r="CH13" i="2"/>
  <c r="CH15"/>
  <c r="CH19"/>
  <c r="CH20"/>
  <c r="CH21"/>
  <c r="CH29"/>
  <c r="CH12"/>
  <c r="CH57"/>
  <c r="CH28"/>
  <c r="CH11"/>
  <c r="CH27"/>
  <c r="CF66" i="1" l="1"/>
  <c r="BB65"/>
  <c r="CF40"/>
  <c r="BB44"/>
  <c r="BB39" s="1"/>
  <c r="BB54"/>
  <c r="CF54" s="1"/>
  <c r="BB72"/>
  <c r="CF72" s="1"/>
  <c r="CF18"/>
  <c r="CY51"/>
  <c r="CF51"/>
  <c r="BX32"/>
  <c r="CY32" s="1"/>
  <c r="BB75"/>
  <c r="CF75" s="1"/>
  <c r="CF34"/>
  <c r="BB80"/>
  <c r="CY81"/>
  <c r="BX80"/>
  <c r="BX71" s="1"/>
  <c r="CY34"/>
  <c r="CY78"/>
  <c r="CY50"/>
  <c r="BX49"/>
  <c r="CY49" s="1"/>
  <c r="CY55"/>
  <c r="CY76"/>
  <c r="BX45"/>
  <c r="CF45" s="1"/>
  <c r="CY33"/>
  <c r="CY57"/>
  <c r="CY66"/>
  <c r="CF65"/>
  <c r="CH7" i="2"/>
  <c r="CY46" i="1"/>
  <c r="CY41"/>
  <c r="CY40"/>
  <c r="CF33"/>
  <c r="CF28"/>
  <c r="CY19"/>
  <c r="BX70" l="1"/>
  <c r="BB71"/>
  <c r="CF49"/>
  <c r="BX53"/>
  <c r="CY18"/>
  <c r="CF32"/>
  <c r="BB53"/>
  <c r="CY80"/>
  <c r="CY73"/>
  <c r="CY72"/>
  <c r="CY65"/>
  <c r="CY54"/>
  <c r="BX17"/>
  <c r="DL18"/>
  <c r="CY45"/>
  <c r="BX44"/>
  <c r="CF44" s="1"/>
  <c r="CY75"/>
  <c r="BB15" l="1"/>
  <c r="CF53"/>
  <c r="BB70"/>
  <c r="CF70" s="1"/>
  <c r="CF71"/>
  <c r="CF17"/>
  <c r="CY53"/>
  <c r="CY71"/>
  <c r="CY17"/>
  <c r="BX39"/>
  <c r="CF39" s="1"/>
  <c r="CY44"/>
  <c r="BX15" l="1"/>
  <c r="BX14" s="1"/>
  <c r="BY28" i="4" s="1"/>
  <c r="BB14" i="1"/>
  <c r="BC29" i="4" s="1"/>
  <c r="CY70" i="1"/>
  <c r="CY39"/>
  <c r="IV39" s="1"/>
  <c r="BC28" i="4" l="1"/>
  <c r="CO28" s="1"/>
  <c r="CF14" i="1"/>
  <c r="AT60" i="2"/>
  <c r="CF15" i="1"/>
  <c r="CY16"/>
  <c r="BC5" i="4" l="1"/>
  <c r="CY14" i="1"/>
  <c r="BK60" i="2"/>
  <c r="CH60" s="1"/>
  <c r="BY5" i="4" l="1"/>
  <c r="CO5" s="1"/>
</calcChain>
</file>

<file path=xl/sharedStrings.xml><?xml version="1.0" encoding="utf-8"?>
<sst xmlns="http://schemas.openxmlformats.org/spreadsheetml/2006/main" count="557" uniqueCount="308">
  <si>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</si>
  <si>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</si>
  <si>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</si>
  <si>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</si>
  <si>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</si>
  <si>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</si>
  <si>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</si>
  <si>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</si>
  <si>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</si>
  <si>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</si>
  <si>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</si>
  <si>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</si>
  <si>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</si>
  <si>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</si>
  <si>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</si>
  <si>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</si>
  <si>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</si>
  <si>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</si>
  <si>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</si>
  <si>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</si>
  <si>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</si>
  <si>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</si>
  <si>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</si>
  <si>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</si>
  <si>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</si>
  <si>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</si>
  <si>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</si>
  <si>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</si>
  <si>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</si>
  <si>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</si>
  <si>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</si>
  <si>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</si>
  <si>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</si>
  <si>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</si>
  <si>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</si>
  <si>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</si>
  <si>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</si>
  <si>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</si>
  <si>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</si>
  <si>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</si>
  <si>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</si>
  <si>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</si>
  <si>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</si>
  <si>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</si>
  <si>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</si>
  <si>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</si>
  <si>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</si>
  <si>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</si>
  <si>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</si>
  <si>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</si>
  <si>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</si>
  <si>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</si>
  <si>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</si>
  <si>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</si>
  <si>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</si>
  <si>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</si>
  <si>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</si>
  <si>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</si>
  <si>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</si>
  <si>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</si>
  <si>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</si>
  <si>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</si>
  <si>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</si>
  <si>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</si>
  <si>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</si>
  <si>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</si>
  <si>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</si>
  <si>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</si>
  <si>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</si>
  <si>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</si>
  <si>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</si>
  <si>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</si>
  <si>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</si>
  <si>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</si>
  <si>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</si>
  <si>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</si>
  <si>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</si>
  <si>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</si>
  <si>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</si>
  <si>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</si>
  <si>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</si>
  <si>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</si>
  <si>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</si>
  <si>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</si>
  <si>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</si>
  <si>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</si>
  <si>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</si>
  <si>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</si>
  <si>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</si>
  <si>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</si>
  <si>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</si>
  <si>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</si>
  <si>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</si>
  <si>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</si>
  <si>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</si>
  <si>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</si>
  <si>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</si>
  <si>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</si>
  <si>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</si>
  <si>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</si>
  <si>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</si>
  <si>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</si>
  <si>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</si>
  <si>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</si>
  <si>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</si>
  <si>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</si>
  <si>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</si>
  <si>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</si>
  <si>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</si>
  <si>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</si>
  <si>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</si>
  <si>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</si>
  <si>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</si>
  <si>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</si>
  <si>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</si>
  <si>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</si>
  <si>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</si>
  <si>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</si>
  <si>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</si>
  <si>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</si>
  <si>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</si>
  <si>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</si>
  <si>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</si>
  <si>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</si>
  <si>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</si>
  <si>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</si>
  <si>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</si>
  <si>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</si>
  <si>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</si>
  <si>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</si>
  <si>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</si>
  <si>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</si>
  <si>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</si>
  <si>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</si>
  <si>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</si>
  <si>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</si>
  <si>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</si>
  <si>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</si>
  <si>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</si>
  <si>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</si>
  <si>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</si>
  <si>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</si>
  <si>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</si>
  <si>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</si>
  <si>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</si>
  <si>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</si>
  <si>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</si>
  <si>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</si>
  <si>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</si>
  <si>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</si>
  <si>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</si>
  <si>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</si>
  <si>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</si>
  <si>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</si>
  <si>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</si>
  <si>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</si>
  <si>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</si>
  <si>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</si>
  <si>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</si>
  <si>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</si>
  <si>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</si>
  <si>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</si>
  <si>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</si>
  <si>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</si>
  <si>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</si>
  <si>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</si>
  <si>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</si>
  <si>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</si>
  <si>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</si>
  <si>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</si>
  <si>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</si>
  <si>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</si>
  <si>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</si>
  <si>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</si>
  <si>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</si>
  <si>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</si>
  <si>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</si>
  <si>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</si>
  <si>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</si>
  <si>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</si>
  <si>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</si>
  <si>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</si>
  <si>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</si>
  <si>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</si>
  <si>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</si>
  <si>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</si>
  <si>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</si>
  <si>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</si>
  <si>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</si>
  <si>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</si>
  <si>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</si>
  <si>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</si>
  <si>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</si>
  <si>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</si>
  <si>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</si>
  <si>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</si>
  <si>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</si>
  <si>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</si>
  <si>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</si>
  <si>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</si>
  <si>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</si>
  <si>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</si>
  <si>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</si>
  <si>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</si>
  <si>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</si>
  <si>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</si>
  <si>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</si>
  <si>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</si>
  <si>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</si>
  <si>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</si>
  <si>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</si>
  <si>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</si>
  <si>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</si>
  <si>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</si>
  <si>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</si>
  <si>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</si>
  <si>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</si>
  <si>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</si>
  <si>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</si>
  <si>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</si>
  <si>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</si>
  <si>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</si>
  <si>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</si>
  <si>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</si>
  <si>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</si>
  <si>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</si>
  <si>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</si>
  <si>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</si>
  <si>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</si>
  <si>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</si>
  <si>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</si>
  <si>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</si>
  <si>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</si>
  <si>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</si>
  <si>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</si>
  <si>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</si>
  <si>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</si>
  <si>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</si>
  <si>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</si>
  <si>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</si>
  <si>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</si>
  <si>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</si>
  <si>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</si>
  <si>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</si>
  <si>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</si>
  <si>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</si>
  <si>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</si>
  <si>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</si>
  <si>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</si>
  <si>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</si>
  <si>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</si>
  <si>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</si>
  <si>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</si>
  <si>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</si>
  <si>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</si>
  <si>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</si>
  <si>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</si>
  <si>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</si>
  <si>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</si>
  <si>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</si>
  <si>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</si>
  <si>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</si>
  <si>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</si>
  <si>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</si>
  <si>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</si>
  <si>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</si>
  <si>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</si>
  <si>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</si>
  <si>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</si>
  <si>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</si>
  <si>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</si>
  <si>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</si>
  <si>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</si>
  <si>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</si>
  <si>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</si>
  <si>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</si>
  <si>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</si>
  <si>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</si>
  <si>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</si>
  <si>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</si>
  <si>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</si>
  <si>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</si>
  <si>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</si>
  <si>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</si>
  <si>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951 0309 0220028470 244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</si>
  <si>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</si>
  <si>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</si>
  <si>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</si>
  <si>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</si>
  <si>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</si>
  <si>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</si>
  <si>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</si>
  <si>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</si>
  <si>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</si>
  <si>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</si>
  <si>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</si>
  <si>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</si>
  <si>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</si>
  <si>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</si>
  <si>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</si>
  <si>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</si>
  <si>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</si>
  <si>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0801 04100S4640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</si>
  <si>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2а"(Закупка товаров, работ, услуг в целях капитального ремонта государственного (муниципального) имущества)</t>
  </si>
  <si>
    <t>июля</t>
  </si>
  <si>
    <t>01.07.2021</t>
  </si>
  <si>
    <t xml:space="preserve">И.о. главы Администрации </t>
  </si>
  <si>
    <t>Е.А.Лепская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</si>
</sst>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5" fillId="3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0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view="pageBreakPreview" topLeftCell="A3" zoomScale="87" zoomScaleSheetLayoutView="87" workbookViewId="0">
      <selection activeCell="BX14" sqref="BX14:CE14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87" t="s">
        <v>148</v>
      </c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4" t="s">
        <v>124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7" t="s">
        <v>111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H4" s="125" t="s">
        <v>125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27" t="s">
        <v>126</v>
      </c>
      <c r="AL5" s="127"/>
      <c r="AM5" s="127"/>
      <c r="AN5" s="127"/>
      <c r="AO5" s="127"/>
      <c r="AP5" s="127"/>
      <c r="AQ5" s="127"/>
      <c r="AR5" s="80" t="s">
        <v>304</v>
      </c>
      <c r="AS5" s="80"/>
      <c r="AT5" s="80"/>
      <c r="AU5" s="80"/>
      <c r="AV5" s="80"/>
      <c r="AW5" s="80"/>
      <c r="AX5" s="80"/>
      <c r="AY5" s="80"/>
      <c r="AZ5" s="80"/>
      <c r="BA5" s="80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8">
        <v>20</v>
      </c>
      <c r="BQ5" s="128"/>
      <c r="BR5" s="128"/>
      <c r="BS5" s="128"/>
      <c r="BT5" s="137"/>
      <c r="BU5" s="137"/>
      <c r="BV5" s="137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79" t="s">
        <v>305</v>
      </c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79" t="s">
        <v>131</v>
      </c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80" t="s">
        <v>133</v>
      </c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2"/>
      <c r="CA7" s="2"/>
      <c r="CB7" s="2"/>
      <c r="CC7" s="2"/>
      <c r="CD7" s="2"/>
      <c r="CE7" s="2"/>
      <c r="CF7" s="13" t="s">
        <v>134</v>
      </c>
      <c r="CG7" s="2"/>
      <c r="CH7" s="79" t="s">
        <v>135</v>
      </c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</row>
    <row r="8" spans="1:103" s="5" customFormat="1" ht="15" customHeight="1">
      <c r="A8" s="128" t="s">
        <v>93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86" t="s">
        <v>94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2"/>
      <c r="CA8" s="2"/>
      <c r="CB8" s="2"/>
      <c r="CC8" s="129" t="s">
        <v>67</v>
      </c>
      <c r="CD8" s="129"/>
      <c r="CE8" s="129"/>
      <c r="CF8" s="129"/>
      <c r="CG8" s="2"/>
      <c r="CH8" s="79" t="s">
        <v>66</v>
      </c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</row>
    <row r="9" spans="1:103" s="5" customFormat="1" ht="15" customHeight="1">
      <c r="A9" s="89" t="s">
        <v>154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0" t="s">
        <v>96</v>
      </c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</row>
    <row r="11" spans="1:103" ht="20.100000000000001" customHeight="1">
      <c r="A11" s="88" t="s">
        <v>97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</row>
    <row r="12" spans="1:103" ht="42.75" customHeight="1">
      <c r="A12" s="90" t="s">
        <v>98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 t="s">
        <v>99</v>
      </c>
      <c r="AG12" s="91"/>
      <c r="AH12" s="91"/>
      <c r="AI12" s="91"/>
      <c r="AJ12" s="91"/>
      <c r="AK12" s="91"/>
      <c r="AL12" s="90" t="s">
        <v>121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 t="s">
        <v>100</v>
      </c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 t="s">
        <v>101</v>
      </c>
      <c r="BY12" s="90"/>
      <c r="BZ12" s="90"/>
      <c r="CA12" s="90"/>
      <c r="CB12" s="90"/>
      <c r="CC12" s="90"/>
      <c r="CD12" s="90"/>
      <c r="CE12" s="90"/>
      <c r="CF12" s="90" t="s">
        <v>102</v>
      </c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</row>
    <row r="13" spans="1:103">
      <c r="A13" s="92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>
        <v>2</v>
      </c>
      <c r="AG13" s="92"/>
      <c r="AH13" s="92"/>
      <c r="AI13" s="92"/>
      <c r="AJ13" s="92"/>
      <c r="AK13" s="92"/>
      <c r="AL13" s="92">
        <v>3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>
        <v>4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0">
        <v>5</v>
      </c>
      <c r="BY13" s="90"/>
      <c r="BZ13" s="90"/>
      <c r="CA13" s="90"/>
      <c r="CB13" s="90"/>
      <c r="CC13" s="90"/>
      <c r="CD13" s="90"/>
      <c r="CE13" s="90"/>
      <c r="CF13" s="90">
        <v>6</v>
      </c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</row>
    <row r="14" spans="1:103" ht="15.75" customHeight="1">
      <c r="A14" s="67" t="s">
        <v>155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105" t="s">
        <v>103</v>
      </c>
      <c r="AG14" s="105"/>
      <c r="AH14" s="105"/>
      <c r="AI14" s="105"/>
      <c r="AJ14" s="105"/>
      <c r="AK14" s="105"/>
      <c r="AL14" s="46" t="s">
        <v>36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7">
        <f>BB15+BB70</f>
        <v>78402050</v>
      </c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1">
        <f>BX15+BX70</f>
        <v>11629858.01</v>
      </c>
      <c r="BY14" s="41"/>
      <c r="BZ14" s="41"/>
      <c r="CA14" s="41"/>
      <c r="CB14" s="41"/>
      <c r="CC14" s="41"/>
      <c r="CD14" s="41"/>
      <c r="CE14" s="41"/>
      <c r="CF14" s="41">
        <f>BB14-BX14</f>
        <v>66772191.990000002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1">
        <f>BX14/BB14*100</f>
        <v>14.833614695023916</v>
      </c>
    </row>
    <row r="15" spans="1:103" ht="12.75" customHeight="1">
      <c r="A15" s="108" t="s">
        <v>104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 t="s">
        <v>103</v>
      </c>
      <c r="AG15" s="110"/>
      <c r="AH15" s="110"/>
      <c r="AI15" s="110"/>
      <c r="AJ15" s="110"/>
      <c r="AK15" s="111"/>
      <c r="AL15" s="109" t="s">
        <v>106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B15" s="115">
        <f>BB17+BB32++BB39+BB53+BB65</f>
        <v>26666700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131">
        <f>BX17+BX32+BX39+BX59+BX53+BX65</f>
        <v>10207846.15</v>
      </c>
      <c r="BY15" s="132"/>
      <c r="BZ15" s="132"/>
      <c r="CA15" s="132"/>
      <c r="CB15" s="132"/>
      <c r="CC15" s="132"/>
      <c r="CD15" s="132"/>
      <c r="CE15" s="133"/>
      <c r="CF15" s="131">
        <f>BB15-BX15</f>
        <v>16458853.85</v>
      </c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3"/>
      <c r="CY15" s="1" t="e">
        <f>#REF!/#REF!*100</f>
        <v>#REF!</v>
      </c>
    </row>
    <row r="16" spans="1:103" s="19" customFormat="1" ht="12" customHeight="1">
      <c r="A16" s="107" t="s">
        <v>105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  <c r="AG16" s="113"/>
      <c r="AH16" s="113"/>
      <c r="AI16" s="113"/>
      <c r="AJ16" s="113"/>
      <c r="AK16" s="114"/>
      <c r="AL16" s="112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4"/>
      <c r="BB16" s="118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34"/>
      <c r="BY16" s="135"/>
      <c r="BZ16" s="135"/>
      <c r="CA16" s="135"/>
      <c r="CB16" s="135"/>
      <c r="CC16" s="135"/>
      <c r="CD16" s="135"/>
      <c r="CE16" s="136"/>
      <c r="CF16" s="134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6"/>
      <c r="CY16" s="1">
        <f>BX15/BB15*100</f>
        <v>38.279375213280986</v>
      </c>
    </row>
    <row r="17" spans="1:116" s="19" customFormat="1" ht="16.5" customHeight="1">
      <c r="A17" s="67" t="s">
        <v>107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46" t="s">
        <v>103</v>
      </c>
      <c r="AG17" s="46"/>
      <c r="AH17" s="46"/>
      <c r="AI17" s="46"/>
      <c r="AJ17" s="46"/>
      <c r="AK17" s="46"/>
      <c r="AL17" s="46" t="s">
        <v>9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7">
        <f>BB18</f>
        <v>8144900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1">
        <f>BX18</f>
        <v>3552355.02</v>
      </c>
      <c r="BY17" s="41"/>
      <c r="BZ17" s="41"/>
      <c r="CA17" s="41"/>
      <c r="CB17" s="41"/>
      <c r="CC17" s="41"/>
      <c r="CD17" s="41"/>
      <c r="CE17" s="41"/>
      <c r="CF17" s="41">
        <f>BB17-BX17</f>
        <v>4592544.9800000004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1">
        <f t="shared" ref="CY17:CY21" si="0">BX17/BB17*100</f>
        <v>43.614470650345616</v>
      </c>
    </row>
    <row r="18" spans="1:116" ht="16.5" customHeight="1">
      <c r="A18" s="81" t="s">
        <v>10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26" t="s">
        <v>103</v>
      </c>
      <c r="AG18" s="126"/>
      <c r="AH18" s="126"/>
      <c r="AI18" s="126"/>
      <c r="AJ18" s="126"/>
      <c r="AK18" s="126"/>
      <c r="AL18" s="46" t="s">
        <v>11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>
        <f>BB19</f>
        <v>8144900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106">
        <f>BX19+BX28+BX24</f>
        <v>3552355.02</v>
      </c>
      <c r="BY18" s="106"/>
      <c r="BZ18" s="106"/>
      <c r="CA18" s="106"/>
      <c r="CB18" s="106"/>
      <c r="CC18" s="106"/>
      <c r="CD18" s="106"/>
      <c r="CE18" s="106"/>
      <c r="CF18" s="41">
        <f>BB18-BX18</f>
        <v>4592544.9800000004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1">
        <f t="shared" si="0"/>
        <v>43.614470650345616</v>
      </c>
      <c r="DL18" s="1">
        <f>BX18*100/BB18</f>
        <v>43.614470650345616</v>
      </c>
    </row>
    <row r="19" spans="1:116" s="19" customFormat="1" ht="83.4" customHeight="1">
      <c r="A19" s="83" t="s">
        <v>73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5"/>
      <c r="AF19" s="46" t="s">
        <v>103</v>
      </c>
      <c r="AG19" s="46"/>
      <c r="AH19" s="46"/>
      <c r="AI19" s="46"/>
      <c r="AJ19" s="46"/>
      <c r="AK19" s="46"/>
      <c r="AL19" s="46" t="s">
        <v>117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7">
        <v>8144900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1">
        <f>BX20+BX21+BX22+BX23</f>
        <v>3444099.8400000003</v>
      </c>
      <c r="BY19" s="41"/>
      <c r="BZ19" s="41"/>
      <c r="CA19" s="41"/>
      <c r="CB19" s="41"/>
      <c r="CC19" s="41"/>
      <c r="CD19" s="41"/>
      <c r="CE19" s="41"/>
      <c r="CF19" s="41">
        <f>BB19-BX19</f>
        <v>4700800.16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19">
        <f t="shared" si="0"/>
        <v>42.285354516323103</v>
      </c>
    </row>
    <row r="20" spans="1:116" s="19" customFormat="1" ht="106.2" customHeight="1">
      <c r="A20" s="75" t="s">
        <v>108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7"/>
      <c r="AF20" s="54" t="s">
        <v>103</v>
      </c>
      <c r="AG20" s="54"/>
      <c r="AH20" s="54"/>
      <c r="AI20" s="54"/>
      <c r="AJ20" s="54"/>
      <c r="AK20" s="54"/>
      <c r="AL20" s="54" t="s">
        <v>118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63" t="s">
        <v>12</v>
      </c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40">
        <v>3426232.72</v>
      </c>
      <c r="BY20" s="40"/>
      <c r="BZ20" s="40"/>
      <c r="CA20" s="40"/>
      <c r="CB20" s="40"/>
      <c r="CC20" s="40"/>
      <c r="CD20" s="40"/>
      <c r="CE20" s="40"/>
      <c r="CF20" s="40">
        <f>-BX20</f>
        <v>-3426232.72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19" t="e">
        <f t="shared" si="0"/>
        <v>#VALUE!</v>
      </c>
    </row>
    <row r="21" spans="1:116" s="19" customFormat="1" ht="84.75" customHeight="1">
      <c r="A21" s="75" t="s">
        <v>160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7"/>
      <c r="AF21" s="54" t="s">
        <v>103</v>
      </c>
      <c r="AG21" s="54"/>
      <c r="AH21" s="54"/>
      <c r="AI21" s="54"/>
      <c r="AJ21" s="54"/>
      <c r="AK21" s="54"/>
      <c r="AL21" s="54" t="s">
        <v>159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63" t="s">
        <v>12</v>
      </c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40">
        <v>6006.5</v>
      </c>
      <c r="BY21" s="40"/>
      <c r="BZ21" s="40"/>
      <c r="CA21" s="40"/>
      <c r="CB21" s="40"/>
      <c r="CC21" s="40"/>
      <c r="CD21" s="40"/>
      <c r="CE21" s="40"/>
      <c r="CF21" s="40">
        <f>-BX21</f>
        <v>-6006.5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19" t="e">
        <f t="shared" si="0"/>
        <v>#VALUE!</v>
      </c>
    </row>
    <row r="22" spans="1:116" s="19" customFormat="1" ht="101.4" customHeight="1">
      <c r="A22" s="75" t="s">
        <v>241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7"/>
      <c r="AF22" s="54" t="s">
        <v>103</v>
      </c>
      <c r="AG22" s="54"/>
      <c r="AH22" s="54"/>
      <c r="AI22" s="54"/>
      <c r="AJ22" s="54"/>
      <c r="AK22" s="54"/>
      <c r="AL22" s="54" t="s">
        <v>240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63" t="s">
        <v>12</v>
      </c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40">
        <v>11955.77</v>
      </c>
      <c r="BY22" s="40"/>
      <c r="BZ22" s="40"/>
      <c r="CA22" s="40"/>
      <c r="CB22" s="40"/>
      <c r="CC22" s="40"/>
      <c r="CD22" s="40"/>
      <c r="CE22" s="40"/>
      <c r="CF22" s="40">
        <f>-BX22</f>
        <v>-11955.77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19" t="e">
        <f t="shared" ref="CY22:CY23" si="1">BX22/BB22*100</f>
        <v>#VALUE!</v>
      </c>
    </row>
    <row r="23" spans="1:116" s="19" customFormat="1" ht="79.95" customHeight="1">
      <c r="A23" s="75" t="s">
        <v>251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7"/>
      <c r="AF23" s="54" t="s">
        <v>103</v>
      </c>
      <c r="AG23" s="54"/>
      <c r="AH23" s="54"/>
      <c r="AI23" s="54"/>
      <c r="AJ23" s="54"/>
      <c r="AK23" s="54"/>
      <c r="AL23" s="54" t="s">
        <v>252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63" t="s">
        <v>12</v>
      </c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40">
        <v>-95.15</v>
      </c>
      <c r="BY23" s="40"/>
      <c r="BZ23" s="40"/>
      <c r="CA23" s="40"/>
      <c r="CB23" s="40"/>
      <c r="CC23" s="40"/>
      <c r="CD23" s="40"/>
      <c r="CE23" s="40"/>
      <c r="CF23" s="40">
        <f>-BX23</f>
        <v>95.15</v>
      </c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19" t="e">
        <f t="shared" si="1"/>
        <v>#VALUE!</v>
      </c>
    </row>
    <row r="24" spans="1:116" s="24" customFormat="1" ht="106.2" customHeight="1">
      <c r="A24" s="78" t="s">
        <v>179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68" t="s">
        <v>103</v>
      </c>
      <c r="AG24" s="68"/>
      <c r="AH24" s="68"/>
      <c r="AI24" s="68"/>
      <c r="AJ24" s="68"/>
      <c r="AK24" s="68"/>
      <c r="AL24" s="68" t="s">
        <v>180</v>
      </c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0" t="s">
        <v>12</v>
      </c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1">
        <f>BX25+BX26+BX27</f>
        <v>43546.15</v>
      </c>
      <c r="BY24" s="61"/>
      <c r="BZ24" s="61"/>
      <c r="CA24" s="61"/>
      <c r="CB24" s="61"/>
      <c r="CC24" s="61"/>
      <c r="CD24" s="61"/>
      <c r="CE24" s="61"/>
      <c r="CF24" s="61" t="s">
        <v>12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24" t="e">
        <f t="shared" ref="CY24" si="2">BX24/BB24*100</f>
        <v>#VALUE!</v>
      </c>
    </row>
    <row r="25" spans="1:116" s="24" customFormat="1" ht="133.94999999999999" customHeight="1">
      <c r="A25" s="74" t="s">
        <v>182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65" t="s">
        <v>103</v>
      </c>
      <c r="AG25" s="65"/>
      <c r="AH25" s="65"/>
      <c r="AI25" s="65"/>
      <c r="AJ25" s="65"/>
      <c r="AK25" s="65"/>
      <c r="AL25" s="65" t="s">
        <v>181</v>
      </c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6" t="s">
        <v>12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2">
        <v>41334.1</v>
      </c>
      <c r="BY25" s="62"/>
      <c r="BZ25" s="62"/>
      <c r="CA25" s="62"/>
      <c r="CB25" s="62"/>
      <c r="CC25" s="62"/>
      <c r="CD25" s="62"/>
      <c r="CE25" s="62"/>
      <c r="CF25" s="62">
        <f>-BX25</f>
        <v>-41334.1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24" t="e">
        <f t="shared" ref="CY25:CY26" si="3">BX25/BB25*100</f>
        <v>#VALUE!</v>
      </c>
    </row>
    <row r="26" spans="1:116" s="24" customFormat="1" ht="111.6" customHeight="1">
      <c r="A26" s="74" t="s">
        <v>184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65" t="s">
        <v>103</v>
      </c>
      <c r="AG26" s="65"/>
      <c r="AH26" s="65"/>
      <c r="AI26" s="65"/>
      <c r="AJ26" s="65"/>
      <c r="AK26" s="65"/>
      <c r="AL26" s="65" t="s">
        <v>183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6" t="s">
        <v>12</v>
      </c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2">
        <v>939.9</v>
      </c>
      <c r="BY26" s="62"/>
      <c r="BZ26" s="62"/>
      <c r="CA26" s="62"/>
      <c r="CB26" s="62"/>
      <c r="CC26" s="62"/>
      <c r="CD26" s="62"/>
      <c r="CE26" s="62"/>
      <c r="CF26" s="62">
        <f>-BX26</f>
        <v>-939.9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24" t="e">
        <f t="shared" si="3"/>
        <v>#VALUE!</v>
      </c>
    </row>
    <row r="27" spans="1:116" s="24" customFormat="1" ht="130.94999999999999" customHeight="1">
      <c r="A27" s="74" t="s">
        <v>248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65" t="s">
        <v>103</v>
      </c>
      <c r="AG27" s="65"/>
      <c r="AH27" s="65"/>
      <c r="AI27" s="65"/>
      <c r="AJ27" s="65"/>
      <c r="AK27" s="65"/>
      <c r="AL27" s="65" t="s">
        <v>249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6" t="s">
        <v>12</v>
      </c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2">
        <v>1272.1500000000001</v>
      </c>
      <c r="BY27" s="62"/>
      <c r="BZ27" s="62"/>
      <c r="CA27" s="62"/>
      <c r="CB27" s="62"/>
      <c r="CC27" s="62"/>
      <c r="CD27" s="62"/>
      <c r="CE27" s="62"/>
      <c r="CF27" s="62">
        <f>-BX27</f>
        <v>-1272.1500000000001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</row>
    <row r="28" spans="1:116" s="20" customFormat="1" ht="54" customHeight="1">
      <c r="A28" s="73" t="s">
        <v>75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46" t="s">
        <v>103</v>
      </c>
      <c r="AG28" s="46"/>
      <c r="AH28" s="46"/>
      <c r="AI28" s="46"/>
      <c r="AJ28" s="46"/>
      <c r="AK28" s="46"/>
      <c r="AL28" s="46" t="s">
        <v>60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7" t="s">
        <v>12</v>
      </c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1">
        <f>BX29+BX30+BX31</f>
        <v>64709.03</v>
      </c>
      <c r="BY28" s="41"/>
      <c r="BZ28" s="41"/>
      <c r="CA28" s="41"/>
      <c r="CB28" s="41"/>
      <c r="CC28" s="41"/>
      <c r="CD28" s="41"/>
      <c r="CE28" s="41"/>
      <c r="CF28" s="41">
        <f>CT28-BX28</f>
        <v>-64709.03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</row>
    <row r="29" spans="1:116" s="19" customFormat="1" ht="79.5" customHeight="1">
      <c r="A29" s="72" t="s">
        <v>74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54" t="s">
        <v>103</v>
      </c>
      <c r="AG29" s="54"/>
      <c r="AH29" s="54"/>
      <c r="AI29" s="54"/>
      <c r="AJ29" s="54"/>
      <c r="AK29" s="54"/>
      <c r="AL29" s="54" t="s">
        <v>61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63" t="s">
        <v>12</v>
      </c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40">
        <v>63870.02</v>
      </c>
      <c r="BY29" s="40"/>
      <c r="BZ29" s="40"/>
      <c r="CA29" s="40"/>
      <c r="CB29" s="40"/>
      <c r="CC29" s="40"/>
      <c r="CD29" s="40"/>
      <c r="CE29" s="40"/>
      <c r="CF29" s="40">
        <f>CT29-BX29</f>
        <v>-63870.02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16" s="24" customFormat="1" ht="57" customHeight="1">
      <c r="A30" s="74" t="s">
        <v>157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65" t="s">
        <v>103</v>
      </c>
      <c r="AG30" s="65"/>
      <c r="AH30" s="65"/>
      <c r="AI30" s="65"/>
      <c r="AJ30" s="65"/>
      <c r="AK30" s="65"/>
      <c r="AL30" s="65" t="s">
        <v>156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 t="s">
        <v>12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2">
        <v>638.61</v>
      </c>
      <c r="BY30" s="62"/>
      <c r="BZ30" s="62"/>
      <c r="CA30" s="62"/>
      <c r="CB30" s="62"/>
      <c r="CC30" s="62"/>
      <c r="CD30" s="62"/>
      <c r="CE30" s="62"/>
      <c r="CF30" s="62">
        <f>CT30-BX30</f>
        <v>-638.61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</row>
    <row r="31" spans="1:116" s="24" customFormat="1" ht="67.95" customHeight="1">
      <c r="A31" s="72" t="s">
        <v>297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65" t="s">
        <v>103</v>
      </c>
      <c r="AG31" s="65"/>
      <c r="AH31" s="65"/>
      <c r="AI31" s="65"/>
      <c r="AJ31" s="65"/>
      <c r="AK31" s="65"/>
      <c r="AL31" s="65" t="s">
        <v>296</v>
      </c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6" t="s">
        <v>12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2">
        <v>200.4</v>
      </c>
      <c r="BY31" s="62"/>
      <c r="BZ31" s="62"/>
      <c r="CA31" s="62"/>
      <c r="CB31" s="62"/>
      <c r="CC31" s="62"/>
      <c r="CD31" s="62"/>
      <c r="CE31" s="62"/>
      <c r="CF31" s="62">
        <f>CT31-BX31</f>
        <v>-200.4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16" s="19" customFormat="1" ht="17.25" customHeight="1">
      <c r="A32" s="67" t="s">
        <v>13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46" t="s">
        <v>103</v>
      </c>
      <c r="AG32" s="46"/>
      <c r="AH32" s="46"/>
      <c r="AI32" s="46"/>
      <c r="AJ32" s="46"/>
      <c r="AK32" s="46"/>
      <c r="AL32" s="46" t="s">
        <v>14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7">
        <f>BB33</f>
        <v>3495000</v>
      </c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71">
        <f>BX33</f>
        <v>3583847.4</v>
      </c>
      <c r="BY32" s="71"/>
      <c r="BZ32" s="71"/>
      <c r="CA32" s="71"/>
      <c r="CB32" s="71"/>
      <c r="CC32" s="71"/>
      <c r="CD32" s="71"/>
      <c r="CE32" s="71"/>
      <c r="CF32" s="71">
        <f>BB32-BX32</f>
        <v>-88847.399999999907</v>
      </c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19">
        <f>BX32/BB32*100</f>
        <v>102.54212875536481</v>
      </c>
    </row>
    <row r="33" spans="1:256" s="19" customFormat="1" ht="20.25" customHeight="1">
      <c r="A33" s="67" t="s">
        <v>15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46" t="s">
        <v>103</v>
      </c>
      <c r="AG33" s="46"/>
      <c r="AH33" s="46"/>
      <c r="AI33" s="46"/>
      <c r="AJ33" s="46"/>
      <c r="AK33" s="46"/>
      <c r="AL33" s="46" t="s">
        <v>109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7">
        <f>BB34</f>
        <v>3495000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1">
        <f>BX34</f>
        <v>3583847.4</v>
      </c>
      <c r="BY33" s="41"/>
      <c r="BZ33" s="41"/>
      <c r="CA33" s="41"/>
      <c r="CB33" s="41"/>
      <c r="CC33" s="41"/>
      <c r="CD33" s="41"/>
      <c r="CE33" s="41"/>
      <c r="CF33" s="41">
        <f>BB33-BX33</f>
        <v>-88847.399999999907</v>
      </c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19">
        <f t="shared" ref="CY33:CY52" si="4">BX33/BB33*100</f>
        <v>102.54212875536481</v>
      </c>
    </row>
    <row r="34" spans="1:256" s="19" customFormat="1" ht="23.25" customHeight="1">
      <c r="A34" s="82" t="s">
        <v>15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54" t="s">
        <v>103</v>
      </c>
      <c r="AG34" s="54"/>
      <c r="AH34" s="54"/>
      <c r="AI34" s="54"/>
      <c r="AJ34" s="54"/>
      <c r="AK34" s="54"/>
      <c r="AL34" s="54" t="s">
        <v>71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63">
        <v>3495000</v>
      </c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40">
        <f>BX35+BX36</f>
        <v>3583847.4</v>
      </c>
      <c r="BY34" s="40"/>
      <c r="BZ34" s="40"/>
      <c r="CA34" s="40"/>
      <c r="CB34" s="40"/>
      <c r="CC34" s="40"/>
      <c r="CD34" s="40"/>
      <c r="CE34" s="40"/>
      <c r="CF34" s="40">
        <f>BB34-BX34</f>
        <v>-88847.399999999907</v>
      </c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19">
        <f t="shared" si="4"/>
        <v>102.54212875536481</v>
      </c>
    </row>
    <row r="35" spans="1:256" s="19" customFormat="1" ht="57" customHeight="1">
      <c r="A35" s="42" t="s">
        <v>76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54" t="s">
        <v>103</v>
      </c>
      <c r="AG35" s="54"/>
      <c r="AH35" s="54"/>
      <c r="AI35" s="54"/>
      <c r="AJ35" s="54"/>
      <c r="AK35" s="54"/>
      <c r="AL35" s="54" t="s">
        <v>119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63" t="s">
        <v>12</v>
      </c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40">
        <v>3581540.36</v>
      </c>
      <c r="BY35" s="40"/>
      <c r="BZ35" s="40"/>
      <c r="CA35" s="40"/>
      <c r="CB35" s="40"/>
      <c r="CC35" s="40"/>
      <c r="CD35" s="40"/>
      <c r="CE35" s="40"/>
      <c r="CF35" s="40">
        <f>-BX35</f>
        <v>-3581540.36</v>
      </c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19" t="e">
        <f t="shared" si="4"/>
        <v>#VALUE!</v>
      </c>
    </row>
    <row r="36" spans="1:256" s="19" customFormat="1" ht="35.25" customHeight="1">
      <c r="A36" s="42" t="s">
        <v>220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54" t="s">
        <v>103</v>
      </c>
      <c r="AG36" s="54"/>
      <c r="AH36" s="54"/>
      <c r="AI36" s="54"/>
      <c r="AJ36" s="54"/>
      <c r="AK36" s="54"/>
      <c r="AL36" s="54" t="s">
        <v>219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63" t="s">
        <v>12</v>
      </c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40">
        <v>2307.04</v>
      </c>
      <c r="BY36" s="40"/>
      <c r="BZ36" s="40"/>
      <c r="CA36" s="40"/>
      <c r="CB36" s="40"/>
      <c r="CC36" s="40"/>
      <c r="CD36" s="40"/>
      <c r="CE36" s="40"/>
      <c r="CF36" s="40" t="s">
        <v>12</v>
      </c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19" t="e">
        <f t="shared" ref="CY36" si="5">BX36/BB36*100</f>
        <v>#VALUE!</v>
      </c>
    </row>
    <row r="37" spans="1:256" s="19" customFormat="1" ht="50.25" customHeight="1">
      <c r="A37" s="42" t="s">
        <v>236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54" t="s">
        <v>103</v>
      </c>
      <c r="AG37" s="54"/>
      <c r="AH37" s="54"/>
      <c r="AI37" s="54"/>
      <c r="AJ37" s="54"/>
      <c r="AK37" s="54"/>
      <c r="AL37" s="54" t="s">
        <v>235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63" t="s">
        <v>12</v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40" t="s">
        <v>12</v>
      </c>
      <c r="BY37" s="40"/>
      <c r="BZ37" s="40"/>
      <c r="CA37" s="40"/>
      <c r="CB37" s="40"/>
      <c r="CC37" s="40"/>
      <c r="CD37" s="40"/>
      <c r="CE37" s="40"/>
      <c r="CF37" s="40" t="s">
        <v>12</v>
      </c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19" t="e">
        <f t="shared" ref="CY37" si="6">BX37/BB37*100</f>
        <v>#VALUE!</v>
      </c>
    </row>
    <row r="38" spans="1:256" s="19" customFormat="1" ht="27" customHeight="1">
      <c r="A38" s="42" t="s">
        <v>239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54" t="s">
        <v>103</v>
      </c>
      <c r="AG38" s="54"/>
      <c r="AH38" s="54"/>
      <c r="AI38" s="54"/>
      <c r="AJ38" s="54"/>
      <c r="AK38" s="54"/>
      <c r="AL38" s="54" t="s">
        <v>238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63" t="s">
        <v>12</v>
      </c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40" t="s">
        <v>12</v>
      </c>
      <c r="BY38" s="40"/>
      <c r="BZ38" s="40"/>
      <c r="CA38" s="40"/>
      <c r="CB38" s="40"/>
      <c r="CC38" s="40"/>
      <c r="CD38" s="40"/>
      <c r="CE38" s="40"/>
      <c r="CF38" s="40" t="s">
        <v>12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 t="e">
        <f t="shared" ref="CY38" si="7">BX38/BB38*100</f>
        <v>#VALUE!</v>
      </c>
    </row>
    <row r="39" spans="1:256" s="19" customFormat="1" ht="26.25" customHeight="1">
      <c r="A39" s="67" t="s">
        <v>16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46" t="s">
        <v>103</v>
      </c>
      <c r="AG39" s="46"/>
      <c r="AH39" s="46"/>
      <c r="AI39" s="46"/>
      <c r="AJ39" s="46"/>
      <c r="AK39" s="46"/>
      <c r="AL39" s="46" t="s">
        <v>17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7">
        <f>BB40+BB44</f>
        <v>14341000</v>
      </c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1">
        <f>BX40+BX44</f>
        <v>2561954.48</v>
      </c>
      <c r="BY39" s="41"/>
      <c r="BZ39" s="41"/>
      <c r="CA39" s="41"/>
      <c r="CB39" s="41"/>
      <c r="CC39" s="41"/>
      <c r="CD39" s="41"/>
      <c r="CE39" s="41"/>
      <c r="CF39" s="41">
        <f>BB39-BX39</f>
        <v>11779045.52</v>
      </c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19">
        <f t="shared" si="4"/>
        <v>17.864545568649326</v>
      </c>
      <c r="IV39" s="26">
        <f>SUM(CY39)</f>
        <v>17.864545568649326</v>
      </c>
    </row>
    <row r="40" spans="1:256" s="19" customFormat="1" ht="27.75" customHeight="1">
      <c r="A40" s="67" t="s">
        <v>18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46" t="s">
        <v>103</v>
      </c>
      <c r="AG40" s="46"/>
      <c r="AH40" s="46"/>
      <c r="AI40" s="46"/>
      <c r="AJ40" s="46"/>
      <c r="AK40" s="46"/>
      <c r="AL40" s="46" t="s">
        <v>19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7">
        <f>BB41</f>
        <v>1681000</v>
      </c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1">
        <f>BX41</f>
        <v>79030.58</v>
      </c>
      <c r="BY40" s="41"/>
      <c r="BZ40" s="41"/>
      <c r="CA40" s="41"/>
      <c r="CB40" s="41"/>
      <c r="CC40" s="41"/>
      <c r="CD40" s="41"/>
      <c r="CE40" s="41"/>
      <c r="CF40" s="41">
        <f>BB40-BX40</f>
        <v>1601969.42</v>
      </c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19">
        <f t="shared" si="4"/>
        <v>4.7014027364663891</v>
      </c>
    </row>
    <row r="41" spans="1:256" s="19" customFormat="1" ht="50.25" customHeight="1">
      <c r="A41" s="140" t="s">
        <v>149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54" t="s">
        <v>103</v>
      </c>
      <c r="AG41" s="54"/>
      <c r="AH41" s="54"/>
      <c r="AI41" s="54"/>
      <c r="AJ41" s="54"/>
      <c r="AK41" s="54"/>
      <c r="AL41" s="54" t="s">
        <v>20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63">
        <v>1681000</v>
      </c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0">
        <f>BX42+BX43</f>
        <v>79030.58</v>
      </c>
      <c r="BY41" s="40"/>
      <c r="BZ41" s="40"/>
      <c r="CA41" s="40"/>
      <c r="CB41" s="40"/>
      <c r="CC41" s="40"/>
      <c r="CD41" s="40"/>
      <c r="CE41" s="40"/>
      <c r="CF41" s="40">
        <f>BB41-BX41</f>
        <v>1601969.42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19">
        <f t="shared" si="4"/>
        <v>4.7014027364663891</v>
      </c>
    </row>
    <row r="42" spans="1:256" s="19" customFormat="1" ht="71.400000000000006" customHeight="1">
      <c r="A42" s="140" t="s">
        <v>78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54" t="s">
        <v>103</v>
      </c>
      <c r="AG42" s="54"/>
      <c r="AH42" s="54"/>
      <c r="AI42" s="54"/>
      <c r="AJ42" s="54"/>
      <c r="AK42" s="54"/>
      <c r="AL42" s="54" t="s">
        <v>21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63" t="s">
        <v>12</v>
      </c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40">
        <v>77491.48</v>
      </c>
      <c r="BY42" s="40"/>
      <c r="BZ42" s="40"/>
      <c r="CA42" s="40"/>
      <c r="CB42" s="40"/>
      <c r="CC42" s="40"/>
      <c r="CD42" s="40"/>
      <c r="CE42" s="40"/>
      <c r="CF42" s="40">
        <f>CZ42-BX42</f>
        <v>-77491.48</v>
      </c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19" t="e">
        <f t="shared" si="4"/>
        <v>#VALUE!</v>
      </c>
    </row>
    <row r="43" spans="1:256" s="19" customFormat="1" ht="57.75" customHeight="1">
      <c r="A43" s="140" t="s">
        <v>79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54" t="s">
        <v>103</v>
      </c>
      <c r="AG43" s="54"/>
      <c r="AH43" s="54"/>
      <c r="AI43" s="54"/>
      <c r="AJ43" s="54"/>
      <c r="AK43" s="54"/>
      <c r="AL43" s="54" t="s">
        <v>77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63" t="s">
        <v>12</v>
      </c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40">
        <v>1539.1</v>
      </c>
      <c r="BY43" s="40"/>
      <c r="BZ43" s="40"/>
      <c r="CA43" s="40"/>
      <c r="CB43" s="40"/>
      <c r="CC43" s="40"/>
      <c r="CD43" s="40"/>
      <c r="CE43" s="40"/>
      <c r="CF43" s="40">
        <f>CZ43-BX43</f>
        <v>-1539.1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 t="e">
        <f t="shared" si="4"/>
        <v>#VALUE!</v>
      </c>
    </row>
    <row r="44" spans="1:256" s="19" customFormat="1" ht="19.5" customHeight="1">
      <c r="A44" s="67" t="s">
        <v>22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46" t="s">
        <v>103</v>
      </c>
      <c r="AG44" s="46"/>
      <c r="AH44" s="46"/>
      <c r="AI44" s="46"/>
      <c r="AJ44" s="46"/>
      <c r="AK44" s="46"/>
      <c r="AL44" s="46" t="s">
        <v>23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7">
        <f>BB45+BB49</f>
        <v>12660000</v>
      </c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1">
        <f>BX45+BX49</f>
        <v>2482923.9</v>
      </c>
      <c r="BY44" s="41"/>
      <c r="BZ44" s="41"/>
      <c r="CA44" s="41"/>
      <c r="CB44" s="41"/>
      <c r="CC44" s="41"/>
      <c r="CD44" s="41"/>
      <c r="CE44" s="41"/>
      <c r="CF44" s="41">
        <f>BB44-BX44</f>
        <v>10177076.1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19">
        <f t="shared" si="4"/>
        <v>19.61235308056872</v>
      </c>
    </row>
    <row r="45" spans="1:256" s="19" customFormat="1" ht="22.5" customHeight="1">
      <c r="A45" s="121" t="s">
        <v>138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  <c r="AF45" s="46" t="s">
        <v>103</v>
      </c>
      <c r="AG45" s="46"/>
      <c r="AH45" s="46"/>
      <c r="AI45" s="46"/>
      <c r="AJ45" s="46"/>
      <c r="AK45" s="46"/>
      <c r="AL45" s="46" t="s">
        <v>62</v>
      </c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7">
        <f>BB46</f>
        <v>4130000</v>
      </c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1">
        <f>BX46</f>
        <v>2059756.0899999999</v>
      </c>
      <c r="BY45" s="41"/>
      <c r="BZ45" s="41"/>
      <c r="CA45" s="41"/>
      <c r="CB45" s="41"/>
      <c r="CC45" s="41"/>
      <c r="CD45" s="41"/>
      <c r="CE45" s="41"/>
      <c r="CF45" s="41">
        <f>BB45-BX45</f>
        <v>2070243.9100000001</v>
      </c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19">
        <f t="shared" si="4"/>
        <v>49.873028813559316</v>
      </c>
    </row>
    <row r="46" spans="1:256" s="19" customFormat="1" ht="48" customHeight="1">
      <c r="A46" s="121" t="s">
        <v>139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3"/>
      <c r="AF46" s="46" t="s">
        <v>103</v>
      </c>
      <c r="AG46" s="46"/>
      <c r="AH46" s="46"/>
      <c r="AI46" s="46"/>
      <c r="AJ46" s="46"/>
      <c r="AK46" s="46"/>
      <c r="AL46" s="46" t="s">
        <v>147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7">
        <v>4130000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1">
        <f>BX47+BX48</f>
        <v>2059756.0899999999</v>
      </c>
      <c r="BY46" s="41"/>
      <c r="BZ46" s="41"/>
      <c r="CA46" s="41"/>
      <c r="CB46" s="41"/>
      <c r="CC46" s="41"/>
      <c r="CD46" s="41"/>
      <c r="CE46" s="41"/>
      <c r="CF46" s="41">
        <f>BB46-BX46</f>
        <v>2070243.9100000001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19">
        <f t="shared" si="4"/>
        <v>49.873028813559316</v>
      </c>
    </row>
    <row r="47" spans="1:256" s="19" customFormat="1" ht="61.2" customHeight="1">
      <c r="A47" s="139" t="s">
        <v>137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54" t="s">
        <v>103</v>
      </c>
      <c r="AG47" s="54"/>
      <c r="AH47" s="54"/>
      <c r="AI47" s="54"/>
      <c r="AJ47" s="54"/>
      <c r="AK47" s="54"/>
      <c r="AL47" s="54" t="s">
        <v>136</v>
      </c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63" t="s">
        <v>12</v>
      </c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40">
        <v>2045012.92</v>
      </c>
      <c r="BY47" s="40"/>
      <c r="BZ47" s="40"/>
      <c r="CA47" s="40"/>
      <c r="CB47" s="40"/>
      <c r="CC47" s="40"/>
      <c r="CD47" s="40"/>
      <c r="CE47" s="40"/>
      <c r="CF47" s="40">
        <f>CX47-BX47</f>
        <v>-2045012.92</v>
      </c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19" t="e">
        <f t="shared" si="4"/>
        <v>#VALUE!</v>
      </c>
    </row>
    <row r="48" spans="1:256" s="19" customFormat="1" ht="46.2" customHeight="1">
      <c r="A48" s="139" t="s">
        <v>243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54" t="s">
        <v>103</v>
      </c>
      <c r="AG48" s="54"/>
      <c r="AH48" s="54"/>
      <c r="AI48" s="54"/>
      <c r="AJ48" s="54"/>
      <c r="AK48" s="54"/>
      <c r="AL48" s="54" t="s">
        <v>242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63" t="s">
        <v>12</v>
      </c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40">
        <v>14743.17</v>
      </c>
      <c r="BY48" s="40"/>
      <c r="BZ48" s="40"/>
      <c r="CA48" s="40"/>
      <c r="CB48" s="40"/>
      <c r="CC48" s="40"/>
      <c r="CD48" s="40"/>
      <c r="CE48" s="40"/>
      <c r="CF48" s="40">
        <f>CX48-BX48</f>
        <v>-14743.17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 t="e">
        <f t="shared" ref="CY48" si="8">BX48/BB48*100</f>
        <v>#VALUE!</v>
      </c>
    </row>
    <row r="49" spans="1:103" s="19" customFormat="1" ht="33.75" customHeight="1">
      <c r="A49" s="121" t="s">
        <v>144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s="46" t="s">
        <v>103</v>
      </c>
      <c r="AG49" s="46"/>
      <c r="AH49" s="46"/>
      <c r="AI49" s="46"/>
      <c r="AJ49" s="46"/>
      <c r="AK49" s="46"/>
      <c r="AL49" s="46" t="s">
        <v>140</v>
      </c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7">
        <f>BB50</f>
        <v>8530000</v>
      </c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1">
        <f>BX50</f>
        <v>423167.81</v>
      </c>
      <c r="BY49" s="41"/>
      <c r="BZ49" s="41"/>
      <c r="CA49" s="41"/>
      <c r="CB49" s="41"/>
      <c r="CC49" s="41"/>
      <c r="CD49" s="41"/>
      <c r="CE49" s="41"/>
      <c r="CF49" s="41">
        <f>BB49-BX49</f>
        <v>8106832.1900000004</v>
      </c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19">
        <f t="shared" si="4"/>
        <v>4.9609356389214536</v>
      </c>
    </row>
    <row r="50" spans="1:103" s="19" customFormat="1" ht="37.950000000000003" customHeight="1">
      <c r="A50" s="45" t="s">
        <v>145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6" t="s">
        <v>103</v>
      </c>
      <c r="AG50" s="46"/>
      <c r="AH50" s="46"/>
      <c r="AI50" s="46"/>
      <c r="AJ50" s="46"/>
      <c r="AK50" s="46"/>
      <c r="AL50" s="46" t="s">
        <v>141</v>
      </c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7">
        <v>8530000</v>
      </c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1">
        <f>BX51+BX52</f>
        <v>423167.81</v>
      </c>
      <c r="BY50" s="41"/>
      <c r="BZ50" s="41"/>
      <c r="CA50" s="41"/>
      <c r="CB50" s="41"/>
      <c r="CC50" s="41"/>
      <c r="CD50" s="41"/>
      <c r="CE50" s="41"/>
      <c r="CF50" s="41">
        <f>BB50-BX50</f>
        <v>8106832.1900000004</v>
      </c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19">
        <f t="shared" si="4"/>
        <v>4.9609356389214536</v>
      </c>
    </row>
    <row r="51" spans="1:103" s="19" customFormat="1" ht="60.6" customHeight="1">
      <c r="A51" s="139" t="s">
        <v>146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54" t="s">
        <v>103</v>
      </c>
      <c r="AG51" s="54"/>
      <c r="AH51" s="54"/>
      <c r="AI51" s="54"/>
      <c r="AJ51" s="54"/>
      <c r="AK51" s="54"/>
      <c r="AL51" s="54" t="s">
        <v>142</v>
      </c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63" t="s">
        <v>12</v>
      </c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40">
        <v>413531.45</v>
      </c>
      <c r="BY51" s="40"/>
      <c r="BZ51" s="40"/>
      <c r="CA51" s="40"/>
      <c r="CB51" s="40"/>
      <c r="CC51" s="40"/>
      <c r="CD51" s="40"/>
      <c r="CE51" s="40"/>
      <c r="CF51" s="40">
        <f>CZ51-BX51</f>
        <v>-413531.45</v>
      </c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19" t="e">
        <f t="shared" si="4"/>
        <v>#VALUE!</v>
      </c>
    </row>
    <row r="52" spans="1:103" s="19" customFormat="1" ht="50.4" customHeight="1">
      <c r="A52" s="139" t="s">
        <v>247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54" t="s">
        <v>103</v>
      </c>
      <c r="AG52" s="54"/>
      <c r="AH52" s="54"/>
      <c r="AI52" s="54"/>
      <c r="AJ52" s="54"/>
      <c r="AK52" s="54"/>
      <c r="AL52" s="54" t="s">
        <v>143</v>
      </c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63" t="s">
        <v>12</v>
      </c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40">
        <v>9636.36</v>
      </c>
      <c r="BY52" s="40"/>
      <c r="BZ52" s="40"/>
      <c r="CA52" s="40"/>
      <c r="CB52" s="40"/>
      <c r="CC52" s="40"/>
      <c r="CD52" s="40"/>
      <c r="CE52" s="40"/>
      <c r="CF52" s="40">
        <f>CZ52-BX52</f>
        <v>-9636.36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19" t="e">
        <f t="shared" si="4"/>
        <v>#VALUE!</v>
      </c>
    </row>
    <row r="53" spans="1:103" s="19" customFormat="1" ht="49.5" customHeight="1">
      <c r="A53" s="55" t="s">
        <v>24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46" t="s">
        <v>103</v>
      </c>
      <c r="AG53" s="46"/>
      <c r="AH53" s="46"/>
      <c r="AI53" s="46"/>
      <c r="AJ53" s="46"/>
      <c r="AK53" s="46"/>
      <c r="AL53" s="46" t="s">
        <v>25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7">
        <f>BB54</f>
        <v>257100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1">
        <f>BX54</f>
        <v>93165.98</v>
      </c>
      <c r="BY53" s="41"/>
      <c r="BZ53" s="41"/>
      <c r="CA53" s="41"/>
      <c r="CB53" s="41"/>
      <c r="CC53" s="41"/>
      <c r="CD53" s="41"/>
      <c r="CE53" s="41"/>
      <c r="CF53" s="41">
        <f t="shared" ref="CF53:CF56" si="9">BB53</f>
        <v>257100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19">
        <f t="shared" ref="CY53:CY79" si="10">BX53/BB53*100</f>
        <v>36.237253986775571</v>
      </c>
    </row>
    <row r="54" spans="1:103" s="19" customFormat="1" ht="89.4" customHeight="1">
      <c r="A54" s="55" t="s">
        <v>72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46" t="s">
        <v>103</v>
      </c>
      <c r="AG54" s="46"/>
      <c r="AH54" s="46"/>
      <c r="AI54" s="46"/>
      <c r="AJ54" s="46"/>
      <c r="AK54" s="46"/>
      <c r="AL54" s="46" t="s">
        <v>120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7">
        <f>BB57+BB55</f>
        <v>257100</v>
      </c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1">
        <f>BX57+BX55</f>
        <v>93165.98</v>
      </c>
      <c r="BY54" s="41"/>
      <c r="BZ54" s="41"/>
      <c r="CA54" s="41"/>
      <c r="CB54" s="41"/>
      <c r="CC54" s="41"/>
      <c r="CD54" s="41"/>
      <c r="CE54" s="41"/>
      <c r="CF54" s="41">
        <f t="shared" si="9"/>
        <v>257100</v>
      </c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19">
        <f t="shared" si="10"/>
        <v>36.237253986775571</v>
      </c>
    </row>
    <row r="55" spans="1:103" s="19" customFormat="1" ht="73.2" customHeight="1">
      <c r="A55" s="42" t="s">
        <v>245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51" t="s">
        <v>103</v>
      </c>
      <c r="AG55" s="52"/>
      <c r="AH55" s="52"/>
      <c r="AI55" s="52"/>
      <c r="AJ55" s="52"/>
      <c r="AK55" s="53"/>
      <c r="AL55" s="51" t="s">
        <v>58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3"/>
      <c r="BB55" s="56">
        <f>BB56</f>
        <v>2100</v>
      </c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8"/>
      <c r="BX55" s="48">
        <f>BX56</f>
        <v>342.56</v>
      </c>
      <c r="BY55" s="49"/>
      <c r="BZ55" s="49"/>
      <c r="CA55" s="49"/>
      <c r="CB55" s="49"/>
      <c r="CC55" s="49"/>
      <c r="CD55" s="49"/>
      <c r="CE55" s="50"/>
      <c r="CF55" s="40">
        <f t="shared" si="9"/>
        <v>2100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>
        <f>BX55/BB55*100</f>
        <v>16.312380952380952</v>
      </c>
    </row>
    <row r="56" spans="1:103" s="19" customFormat="1" ht="73.2" customHeight="1">
      <c r="A56" s="42" t="s">
        <v>246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4"/>
      <c r="AF56" s="51" t="s">
        <v>103</v>
      </c>
      <c r="AG56" s="52"/>
      <c r="AH56" s="52"/>
      <c r="AI56" s="52"/>
      <c r="AJ56" s="52"/>
      <c r="AK56" s="53"/>
      <c r="AL56" s="51" t="s">
        <v>59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3"/>
      <c r="BB56" s="56">
        <v>2100</v>
      </c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8"/>
      <c r="BX56" s="48">
        <v>342.56</v>
      </c>
      <c r="BY56" s="49"/>
      <c r="BZ56" s="49"/>
      <c r="CA56" s="49"/>
      <c r="CB56" s="49"/>
      <c r="CC56" s="49"/>
      <c r="CD56" s="49"/>
      <c r="CE56" s="50"/>
      <c r="CF56" s="40">
        <f t="shared" si="9"/>
        <v>2100</v>
      </c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19">
        <f>BX56/BB56*100</f>
        <v>16.312380952380952</v>
      </c>
    </row>
    <row r="57" spans="1:103" s="20" customFormat="1" ht="48" customHeight="1">
      <c r="A57" s="59" t="s">
        <v>68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46" t="s">
        <v>103</v>
      </c>
      <c r="AG57" s="46"/>
      <c r="AH57" s="46"/>
      <c r="AI57" s="46"/>
      <c r="AJ57" s="46"/>
      <c r="AK57" s="46"/>
      <c r="AL57" s="46" t="s">
        <v>69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7">
        <f>BB58</f>
        <v>255000</v>
      </c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1">
        <f>BX58</f>
        <v>92823.42</v>
      </c>
      <c r="BY57" s="41"/>
      <c r="BZ57" s="41"/>
      <c r="CA57" s="41"/>
      <c r="CB57" s="41"/>
      <c r="CC57" s="41"/>
      <c r="CD57" s="41"/>
      <c r="CE57" s="41"/>
      <c r="CF57" s="40">
        <f>BB57-BX57</f>
        <v>162176.58000000002</v>
      </c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20">
        <f>BX57/BB57*100</f>
        <v>36.401341176470588</v>
      </c>
    </row>
    <row r="58" spans="1:103" s="19" customFormat="1" ht="39" customHeight="1">
      <c r="A58" s="64" t="s">
        <v>150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46" t="s">
        <v>103</v>
      </c>
      <c r="AG58" s="46"/>
      <c r="AH58" s="46"/>
      <c r="AI58" s="46"/>
      <c r="AJ58" s="46"/>
      <c r="AK58" s="46"/>
      <c r="AL58" s="54" t="s">
        <v>70</v>
      </c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63">
        <v>255000</v>
      </c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40">
        <v>92823.42</v>
      </c>
      <c r="BY58" s="40"/>
      <c r="BZ58" s="40"/>
      <c r="CA58" s="40"/>
      <c r="CB58" s="40"/>
      <c r="CC58" s="40"/>
      <c r="CD58" s="40"/>
      <c r="CE58" s="40"/>
      <c r="CF58" s="40">
        <f>BB58-BX58</f>
        <v>162176.58000000002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19">
        <f>BX58/BB58*100</f>
        <v>36.401341176470588</v>
      </c>
    </row>
    <row r="59" spans="1:103" s="19" customFormat="1" ht="39" customHeight="1">
      <c r="A59" s="59" t="s">
        <v>273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46" t="s">
        <v>103</v>
      </c>
      <c r="AG59" s="46"/>
      <c r="AH59" s="46"/>
      <c r="AI59" s="46"/>
      <c r="AJ59" s="46"/>
      <c r="AK59" s="46"/>
      <c r="AL59" s="46" t="s">
        <v>274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7" t="s">
        <v>12</v>
      </c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1">
        <f>BX62+BX60</f>
        <v>130423.26999999999</v>
      </c>
      <c r="BY59" s="41"/>
      <c r="BZ59" s="41"/>
      <c r="CA59" s="41"/>
      <c r="CB59" s="41"/>
      <c r="CC59" s="41"/>
      <c r="CD59" s="41"/>
      <c r="CE59" s="41"/>
      <c r="CF59" s="41">
        <f t="shared" ref="CF59:CF64" si="11">-BX59</f>
        <v>-130423.26999999999</v>
      </c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</row>
    <row r="60" spans="1:103" s="19" customFormat="1" ht="39" customHeight="1">
      <c r="A60" s="64" t="s">
        <v>275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46" t="s">
        <v>103</v>
      </c>
      <c r="AG60" s="46"/>
      <c r="AH60" s="46"/>
      <c r="AI60" s="46"/>
      <c r="AJ60" s="46"/>
      <c r="AK60" s="46"/>
      <c r="AL60" s="54" t="s">
        <v>276</v>
      </c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63" t="s">
        <v>12</v>
      </c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40">
        <f>BX61</f>
        <v>119600.01</v>
      </c>
      <c r="BY60" s="40"/>
      <c r="BZ60" s="40"/>
      <c r="CA60" s="40"/>
      <c r="CB60" s="40"/>
      <c r="CC60" s="40"/>
      <c r="CD60" s="40"/>
      <c r="CE60" s="40"/>
      <c r="CF60" s="40">
        <f t="shared" si="11"/>
        <v>-119600.01</v>
      </c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</row>
    <row r="61" spans="1:103" s="19" customFormat="1" ht="39" customHeight="1">
      <c r="A61" s="64" t="s">
        <v>277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46" t="s">
        <v>103</v>
      </c>
      <c r="AG61" s="46"/>
      <c r="AH61" s="46"/>
      <c r="AI61" s="46"/>
      <c r="AJ61" s="46"/>
      <c r="AK61" s="46"/>
      <c r="AL61" s="54" t="s">
        <v>278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63" t="s">
        <v>12</v>
      </c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40">
        <v>119600.01</v>
      </c>
      <c r="BY61" s="40"/>
      <c r="BZ61" s="40"/>
      <c r="CA61" s="40"/>
      <c r="CB61" s="40"/>
      <c r="CC61" s="40"/>
      <c r="CD61" s="40"/>
      <c r="CE61" s="40"/>
      <c r="CF61" s="40">
        <f t="shared" si="11"/>
        <v>-119600.01</v>
      </c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</row>
    <row r="62" spans="1:103" s="19" customFormat="1" ht="15.6">
      <c r="A62" s="64" t="s">
        <v>279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46" t="s">
        <v>103</v>
      </c>
      <c r="AG62" s="46"/>
      <c r="AH62" s="46"/>
      <c r="AI62" s="46"/>
      <c r="AJ62" s="46"/>
      <c r="AK62" s="46"/>
      <c r="AL62" s="54" t="s">
        <v>280</v>
      </c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63" t="s">
        <v>12</v>
      </c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40">
        <f>BX63</f>
        <v>10823.26</v>
      </c>
      <c r="BY62" s="40"/>
      <c r="BZ62" s="40"/>
      <c r="CA62" s="40"/>
      <c r="CB62" s="40"/>
      <c r="CC62" s="40"/>
      <c r="CD62" s="40"/>
      <c r="CE62" s="40"/>
      <c r="CF62" s="40">
        <f t="shared" si="11"/>
        <v>-10823.26</v>
      </c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</row>
    <row r="63" spans="1:103" s="19" customFormat="1" ht="39" customHeight="1">
      <c r="A63" s="64" t="s">
        <v>281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46" t="s">
        <v>103</v>
      </c>
      <c r="AG63" s="46"/>
      <c r="AH63" s="46"/>
      <c r="AI63" s="46"/>
      <c r="AJ63" s="46"/>
      <c r="AK63" s="46"/>
      <c r="AL63" s="54" t="s">
        <v>282</v>
      </c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63" t="s">
        <v>12</v>
      </c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40">
        <f>BX64</f>
        <v>10823.26</v>
      </c>
      <c r="BY63" s="40"/>
      <c r="BZ63" s="40"/>
      <c r="CA63" s="40"/>
      <c r="CB63" s="40"/>
      <c r="CC63" s="40"/>
      <c r="CD63" s="40"/>
      <c r="CE63" s="40"/>
      <c r="CF63" s="40">
        <f t="shared" si="11"/>
        <v>-10823.26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</row>
    <row r="64" spans="1:103" s="19" customFormat="1" ht="39" customHeight="1">
      <c r="A64" s="64" t="s">
        <v>281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46" t="s">
        <v>103</v>
      </c>
      <c r="AG64" s="46"/>
      <c r="AH64" s="46"/>
      <c r="AI64" s="46"/>
      <c r="AJ64" s="46"/>
      <c r="AK64" s="46"/>
      <c r="AL64" s="54" t="s">
        <v>283</v>
      </c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63" t="s">
        <v>12</v>
      </c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40">
        <v>10823.26</v>
      </c>
      <c r="BY64" s="40"/>
      <c r="BZ64" s="40"/>
      <c r="CA64" s="40"/>
      <c r="CB64" s="40"/>
      <c r="CC64" s="40"/>
      <c r="CD64" s="40"/>
      <c r="CE64" s="40"/>
      <c r="CF64" s="40">
        <f t="shared" si="11"/>
        <v>-10823.26</v>
      </c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</row>
    <row r="65" spans="1:103" s="20" customFormat="1" ht="24.75" customHeight="1">
      <c r="A65" s="59" t="s">
        <v>56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46" t="s">
        <v>103</v>
      </c>
      <c r="AG65" s="46"/>
      <c r="AH65" s="46"/>
      <c r="AI65" s="46"/>
      <c r="AJ65" s="46"/>
      <c r="AK65" s="46"/>
      <c r="AL65" s="46" t="s">
        <v>55</v>
      </c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7">
        <f>BB66+BB68</f>
        <v>428700</v>
      </c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1">
        <f>BX68</f>
        <v>286100</v>
      </c>
      <c r="BY65" s="41"/>
      <c r="BZ65" s="41"/>
      <c r="CA65" s="41"/>
      <c r="CB65" s="41"/>
      <c r="CC65" s="41"/>
      <c r="CD65" s="41"/>
      <c r="CE65" s="41"/>
      <c r="CF65" s="40">
        <f t="shared" ref="CF65:CF66" si="12">BB65</f>
        <v>428700</v>
      </c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19">
        <f t="shared" si="10"/>
        <v>66.736645672964784</v>
      </c>
    </row>
    <row r="66" spans="1:103" s="20" customFormat="1" ht="24" customHeight="1">
      <c r="A66" s="64" t="s">
        <v>63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54" t="s">
        <v>103</v>
      </c>
      <c r="AG66" s="54"/>
      <c r="AH66" s="54"/>
      <c r="AI66" s="54"/>
      <c r="AJ66" s="54"/>
      <c r="AK66" s="54"/>
      <c r="AL66" s="54" t="s">
        <v>231</v>
      </c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63">
        <f>BB67</f>
        <v>40000</v>
      </c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40" t="str">
        <f>BX67</f>
        <v>-</v>
      </c>
      <c r="BY66" s="40"/>
      <c r="BZ66" s="40"/>
      <c r="CA66" s="40"/>
      <c r="CB66" s="40"/>
      <c r="CC66" s="40"/>
      <c r="CD66" s="40"/>
      <c r="CE66" s="40"/>
      <c r="CF66" s="40">
        <f t="shared" si="12"/>
        <v>40000</v>
      </c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19" t="e">
        <f t="shared" si="10"/>
        <v>#VALUE!</v>
      </c>
    </row>
    <row r="67" spans="1:103" s="19" customFormat="1" ht="28.5" customHeight="1">
      <c r="A67" s="64" t="s">
        <v>151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4" t="s">
        <v>103</v>
      </c>
      <c r="AG67" s="54"/>
      <c r="AH67" s="54"/>
      <c r="AI67" s="54"/>
      <c r="AJ67" s="54"/>
      <c r="AK67" s="54"/>
      <c r="AL67" s="54" t="s">
        <v>230</v>
      </c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63">
        <v>40000</v>
      </c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40" t="s">
        <v>12</v>
      </c>
      <c r="BY67" s="40"/>
      <c r="BZ67" s="40"/>
      <c r="CA67" s="40"/>
      <c r="CB67" s="40"/>
      <c r="CC67" s="40"/>
      <c r="CD67" s="40"/>
      <c r="CE67" s="40"/>
      <c r="CF67" s="40">
        <f>BB67</f>
        <v>40000</v>
      </c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19" t="e">
        <f t="shared" si="10"/>
        <v>#VALUE!</v>
      </c>
    </row>
    <row r="68" spans="1:103" s="19" customFormat="1" ht="28.5" customHeight="1">
      <c r="A68" s="64" t="s">
        <v>286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54" t="s">
        <v>103</v>
      </c>
      <c r="AG68" s="54"/>
      <c r="AH68" s="54"/>
      <c r="AI68" s="54"/>
      <c r="AJ68" s="54"/>
      <c r="AK68" s="54"/>
      <c r="AL68" s="54" t="s">
        <v>290</v>
      </c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63">
        <f>BB69</f>
        <v>388700</v>
      </c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40">
        <f>BX69</f>
        <v>286100</v>
      </c>
      <c r="BY68" s="40"/>
      <c r="BZ68" s="40"/>
      <c r="CA68" s="40"/>
      <c r="CB68" s="40"/>
      <c r="CC68" s="40"/>
      <c r="CD68" s="40"/>
      <c r="CE68" s="40"/>
      <c r="CF68" s="40">
        <f>BB68</f>
        <v>388700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</row>
    <row r="69" spans="1:103" s="19" customFormat="1" ht="28.5" customHeight="1">
      <c r="A69" s="64" t="s">
        <v>288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54" t="s">
        <v>103</v>
      </c>
      <c r="AG69" s="54"/>
      <c r="AH69" s="54"/>
      <c r="AI69" s="54"/>
      <c r="AJ69" s="54"/>
      <c r="AK69" s="54"/>
      <c r="AL69" s="54" t="s">
        <v>289</v>
      </c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63">
        <v>388700</v>
      </c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40">
        <v>286100</v>
      </c>
      <c r="BY69" s="40"/>
      <c r="BZ69" s="40"/>
      <c r="CA69" s="40"/>
      <c r="CB69" s="40"/>
      <c r="CC69" s="40"/>
      <c r="CD69" s="40"/>
      <c r="CE69" s="40"/>
      <c r="CF69" s="40">
        <f>BB69</f>
        <v>388700</v>
      </c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</row>
    <row r="70" spans="1:103" s="19" customFormat="1" ht="24.75" customHeight="1">
      <c r="A70" s="67" t="s">
        <v>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46" t="s">
        <v>103</v>
      </c>
      <c r="AG70" s="46"/>
      <c r="AH70" s="46"/>
      <c r="AI70" s="46"/>
      <c r="AJ70" s="46"/>
      <c r="AK70" s="46"/>
      <c r="AL70" s="46" t="s">
        <v>27</v>
      </c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7">
        <f>BB71</f>
        <v>51735350</v>
      </c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1">
        <f>BX71</f>
        <v>1422011.8599999999</v>
      </c>
      <c r="BY70" s="41"/>
      <c r="BZ70" s="41"/>
      <c r="CA70" s="41"/>
      <c r="CB70" s="41"/>
      <c r="CC70" s="41"/>
      <c r="CD70" s="41"/>
      <c r="CE70" s="41"/>
      <c r="CF70" s="41">
        <f t="shared" ref="CF70:CF73" si="13">BB70-BX70</f>
        <v>50313338.140000001</v>
      </c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19">
        <f t="shared" si="10"/>
        <v>2.7486271185949254</v>
      </c>
    </row>
    <row r="71" spans="1:103" s="19" customFormat="1" ht="44.25" customHeight="1">
      <c r="A71" s="69" t="s">
        <v>28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46" t="s">
        <v>103</v>
      </c>
      <c r="AG71" s="46"/>
      <c r="AH71" s="46"/>
      <c r="AI71" s="46"/>
      <c r="AJ71" s="46"/>
      <c r="AK71" s="46"/>
      <c r="AL71" s="46" t="s">
        <v>29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7">
        <f>BB75+BB80+BB72</f>
        <v>51735350</v>
      </c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1">
        <f>BX75+BX80+BX72</f>
        <v>1422011.8599999999</v>
      </c>
      <c r="BY71" s="41"/>
      <c r="BZ71" s="41"/>
      <c r="CA71" s="41"/>
      <c r="CB71" s="41"/>
      <c r="CC71" s="41"/>
      <c r="CD71" s="41"/>
      <c r="CE71" s="41"/>
      <c r="CF71" s="41">
        <f t="shared" si="13"/>
        <v>50313338.140000001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19">
        <f t="shared" si="10"/>
        <v>2.7486271185949254</v>
      </c>
    </row>
    <row r="72" spans="1:103" s="24" customFormat="1" ht="33" customHeight="1">
      <c r="A72" s="138" t="s">
        <v>175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68" t="s">
        <v>103</v>
      </c>
      <c r="AG72" s="68"/>
      <c r="AH72" s="68"/>
      <c r="AI72" s="68"/>
      <c r="AJ72" s="68"/>
      <c r="AK72" s="68"/>
      <c r="AL72" s="68" t="s">
        <v>221</v>
      </c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0">
        <f>BB73</f>
        <v>1590700</v>
      </c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1">
        <f>BX73</f>
        <v>800000</v>
      </c>
      <c r="BY72" s="61"/>
      <c r="BZ72" s="61"/>
      <c r="CA72" s="61"/>
      <c r="CB72" s="61"/>
      <c r="CC72" s="61"/>
      <c r="CD72" s="61"/>
      <c r="CE72" s="61"/>
      <c r="CF72" s="40">
        <f t="shared" si="13"/>
        <v>790700</v>
      </c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24">
        <f t="shared" ref="CY72:CY74" si="14">BX72/BB72*100</f>
        <v>50.292324134029045</v>
      </c>
    </row>
    <row r="73" spans="1:103" s="24" customFormat="1" ht="25.5" customHeight="1">
      <c r="A73" s="70" t="s">
        <v>174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65" t="s">
        <v>103</v>
      </c>
      <c r="AG73" s="65"/>
      <c r="AH73" s="65"/>
      <c r="AI73" s="65"/>
      <c r="AJ73" s="65"/>
      <c r="AK73" s="65"/>
      <c r="AL73" s="65" t="s">
        <v>272</v>
      </c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6">
        <f>BB74</f>
        <v>1590700</v>
      </c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2">
        <f>BX74</f>
        <v>800000</v>
      </c>
      <c r="BY73" s="62"/>
      <c r="BZ73" s="62"/>
      <c r="CA73" s="62"/>
      <c r="CB73" s="62"/>
      <c r="CC73" s="62"/>
      <c r="CD73" s="62"/>
      <c r="CE73" s="62"/>
      <c r="CF73" s="40">
        <f t="shared" si="13"/>
        <v>790700</v>
      </c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24">
        <f t="shared" si="14"/>
        <v>50.292324134029045</v>
      </c>
    </row>
    <row r="74" spans="1:103" s="24" customFormat="1" ht="33" customHeight="1">
      <c r="A74" s="70" t="s">
        <v>270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65" t="s">
        <v>103</v>
      </c>
      <c r="AG74" s="65"/>
      <c r="AH74" s="65"/>
      <c r="AI74" s="65"/>
      <c r="AJ74" s="65"/>
      <c r="AK74" s="65"/>
      <c r="AL74" s="65" t="s">
        <v>271</v>
      </c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6">
        <v>1590700</v>
      </c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2">
        <v>800000</v>
      </c>
      <c r="BY74" s="62"/>
      <c r="BZ74" s="62"/>
      <c r="CA74" s="62"/>
      <c r="CB74" s="62"/>
      <c r="CC74" s="62"/>
      <c r="CD74" s="62"/>
      <c r="CE74" s="62"/>
      <c r="CF74" s="40">
        <f>BB74-BX74</f>
        <v>790700</v>
      </c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24">
        <f t="shared" si="14"/>
        <v>50.292324134029045</v>
      </c>
    </row>
    <row r="75" spans="1:103" s="24" customFormat="1" ht="33" customHeight="1">
      <c r="A75" s="138" t="s">
        <v>30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68" t="s">
        <v>103</v>
      </c>
      <c r="AG75" s="68"/>
      <c r="AH75" s="68"/>
      <c r="AI75" s="68"/>
      <c r="AJ75" s="68"/>
      <c r="AK75" s="68"/>
      <c r="AL75" s="68" t="s">
        <v>222</v>
      </c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0">
        <f>BB78+BB76</f>
        <v>480700</v>
      </c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1">
        <f>BX78+BX76</f>
        <v>172011.86</v>
      </c>
      <c r="BY75" s="61"/>
      <c r="BZ75" s="61"/>
      <c r="CA75" s="61"/>
      <c r="CB75" s="61"/>
      <c r="CC75" s="61"/>
      <c r="CD75" s="61"/>
      <c r="CE75" s="61"/>
      <c r="CF75" s="40">
        <f t="shared" ref="CF75" si="15">BB75-BX75</f>
        <v>308688.14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24">
        <f t="shared" si="10"/>
        <v>35.783619721239859</v>
      </c>
    </row>
    <row r="76" spans="1:103" s="20" customFormat="1" ht="41.25" customHeight="1">
      <c r="A76" s="104" t="s">
        <v>57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46" t="s">
        <v>103</v>
      </c>
      <c r="AG76" s="46"/>
      <c r="AH76" s="46"/>
      <c r="AI76" s="46"/>
      <c r="AJ76" s="46"/>
      <c r="AK76" s="46"/>
      <c r="AL76" s="46" t="s">
        <v>223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7">
        <f>BB77</f>
        <v>200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1">
        <f>BX77</f>
        <v>200</v>
      </c>
      <c r="BY76" s="41"/>
      <c r="BZ76" s="41"/>
      <c r="CA76" s="41"/>
      <c r="CB76" s="41"/>
      <c r="CC76" s="41"/>
      <c r="CD76" s="41"/>
      <c r="CE76" s="41"/>
      <c r="CF76" s="40">
        <f t="shared" ref="CF76:CF77" si="16">BB76-BX76</f>
        <v>0</v>
      </c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20">
        <f t="shared" ref="CY76:CY77" si="17">BX76/BB76*100</f>
        <v>100</v>
      </c>
    </row>
    <row r="77" spans="1:103" s="19" customFormat="1" ht="45" customHeight="1">
      <c r="A77" s="102" t="s">
        <v>152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54" t="s">
        <v>103</v>
      </c>
      <c r="AG77" s="54"/>
      <c r="AH77" s="54"/>
      <c r="AI77" s="54"/>
      <c r="AJ77" s="54"/>
      <c r="AK77" s="54"/>
      <c r="AL77" s="54" t="s">
        <v>224</v>
      </c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63">
        <v>200</v>
      </c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40">
        <v>200</v>
      </c>
      <c r="BY77" s="40"/>
      <c r="BZ77" s="40"/>
      <c r="CA77" s="40"/>
      <c r="CB77" s="40"/>
      <c r="CC77" s="40"/>
      <c r="CD77" s="40"/>
      <c r="CE77" s="40"/>
      <c r="CF77" s="40">
        <f t="shared" si="16"/>
        <v>0</v>
      </c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19">
        <f t="shared" si="17"/>
        <v>100</v>
      </c>
    </row>
    <row r="78" spans="1:103" s="20" customFormat="1" ht="42.75" customHeight="1">
      <c r="A78" s="104" t="s">
        <v>31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46" t="s">
        <v>103</v>
      </c>
      <c r="AG78" s="46"/>
      <c r="AH78" s="46"/>
      <c r="AI78" s="46"/>
      <c r="AJ78" s="46"/>
      <c r="AK78" s="46"/>
      <c r="AL78" s="46" t="s">
        <v>225</v>
      </c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7">
        <f>BB79</f>
        <v>480500</v>
      </c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1">
        <f>BX79</f>
        <v>171811.86</v>
      </c>
      <c r="BY78" s="41"/>
      <c r="BZ78" s="41"/>
      <c r="CA78" s="41"/>
      <c r="CB78" s="41"/>
      <c r="CC78" s="41"/>
      <c r="CD78" s="41"/>
      <c r="CE78" s="41"/>
      <c r="CF78" s="41">
        <f>BB78-BX78</f>
        <v>308688.14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20">
        <f t="shared" si="10"/>
        <v>35.756890738813738</v>
      </c>
    </row>
    <row r="79" spans="1:103" s="19" customFormat="1" ht="47.25" customHeight="1">
      <c r="A79" s="102" t="s">
        <v>153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54" t="s">
        <v>103</v>
      </c>
      <c r="AG79" s="54"/>
      <c r="AH79" s="54"/>
      <c r="AI79" s="54"/>
      <c r="AJ79" s="54"/>
      <c r="AK79" s="54"/>
      <c r="AL79" s="54" t="s">
        <v>226</v>
      </c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63">
        <v>480500</v>
      </c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40">
        <v>171811.86</v>
      </c>
      <c r="BY79" s="40"/>
      <c r="BZ79" s="40"/>
      <c r="CA79" s="40"/>
      <c r="CB79" s="40"/>
      <c r="CC79" s="40"/>
      <c r="CD79" s="40"/>
      <c r="CE79" s="40"/>
      <c r="CF79" s="40">
        <f>BB79-BX79</f>
        <v>308688.14</v>
      </c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19">
        <f t="shared" si="10"/>
        <v>35.756890738813738</v>
      </c>
    </row>
    <row r="80" spans="1:103" s="25" customFormat="1" ht="32.25" customHeight="1">
      <c r="A80" s="93" t="s">
        <v>165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5"/>
      <c r="AF80" s="46" t="s">
        <v>103</v>
      </c>
      <c r="AG80" s="46"/>
      <c r="AH80" s="46"/>
      <c r="AI80" s="46"/>
      <c r="AJ80" s="46"/>
      <c r="AK80" s="46"/>
      <c r="AL80" s="46" t="s">
        <v>227</v>
      </c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60">
        <f t="shared" ref="BB80" si="18">BB81</f>
        <v>49663950</v>
      </c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1">
        <f t="shared" ref="BX80:BX81" si="19">BX81</f>
        <v>450000</v>
      </c>
      <c r="BY80" s="61"/>
      <c r="BZ80" s="61"/>
      <c r="CA80" s="61"/>
      <c r="CB80" s="61"/>
      <c r="CC80" s="61"/>
      <c r="CD80" s="61"/>
      <c r="CE80" s="61"/>
      <c r="CF80" s="96">
        <f>CF81</f>
        <v>49213950</v>
      </c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8"/>
      <c r="CY80" s="25">
        <f t="shared" ref="CY80:CY82" si="20">BX80/BB80*100</f>
        <v>0.90608982974572094</v>
      </c>
    </row>
    <row r="81" spans="1:103" s="24" customFormat="1" ht="28.5" customHeight="1">
      <c r="A81" s="99" t="s">
        <v>166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1"/>
      <c r="AF81" s="54" t="s">
        <v>103</v>
      </c>
      <c r="AG81" s="54"/>
      <c r="AH81" s="54"/>
      <c r="AI81" s="54"/>
      <c r="AJ81" s="54"/>
      <c r="AK81" s="54"/>
      <c r="AL81" s="54" t="s">
        <v>228</v>
      </c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66">
        <f>BB82</f>
        <v>49663950</v>
      </c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2">
        <f t="shared" si="19"/>
        <v>450000</v>
      </c>
      <c r="BY81" s="62"/>
      <c r="BZ81" s="62"/>
      <c r="CA81" s="62"/>
      <c r="CB81" s="62"/>
      <c r="CC81" s="62"/>
      <c r="CD81" s="62"/>
      <c r="CE81" s="62"/>
      <c r="CF81" s="48">
        <f>CF82</f>
        <v>49213950</v>
      </c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50"/>
      <c r="CY81" s="24">
        <f t="shared" si="20"/>
        <v>0.90608982974572094</v>
      </c>
    </row>
    <row r="82" spans="1:103" s="24" customFormat="1" ht="33.75" customHeight="1">
      <c r="A82" s="102" t="s">
        <v>167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3" t="s">
        <v>103</v>
      </c>
      <c r="AG82" s="103"/>
      <c r="AH82" s="103"/>
      <c r="AI82" s="103"/>
      <c r="AJ82" s="103"/>
      <c r="AK82" s="103"/>
      <c r="AL82" s="54" t="s">
        <v>229</v>
      </c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66">
        <v>49663950</v>
      </c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2">
        <v>450000</v>
      </c>
      <c r="BY82" s="62"/>
      <c r="BZ82" s="62"/>
      <c r="CA82" s="62"/>
      <c r="CB82" s="62"/>
      <c r="CC82" s="62"/>
      <c r="CD82" s="62"/>
      <c r="CE82" s="62"/>
      <c r="CF82" s="48">
        <f>BB82-BX82</f>
        <v>49213950</v>
      </c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50"/>
      <c r="CY82" s="24">
        <f t="shared" si="20"/>
        <v>0.90608982974572094</v>
      </c>
    </row>
  </sheetData>
  <mergeCells count="441">
    <mergeCell ref="A31:AE31"/>
    <mergeCell ref="AF31:AK31"/>
    <mergeCell ref="AL31:BA31"/>
    <mergeCell ref="BB31:BW31"/>
    <mergeCell ref="BX31:CE31"/>
    <mergeCell ref="CF31:CX31"/>
    <mergeCell ref="A63:AE63"/>
    <mergeCell ref="AF63:AK63"/>
    <mergeCell ref="AL63:BA63"/>
    <mergeCell ref="BB63:BW63"/>
    <mergeCell ref="BX63:CE63"/>
    <mergeCell ref="CF63:CX63"/>
    <mergeCell ref="BB59:BW59"/>
    <mergeCell ref="BX59:CE59"/>
    <mergeCell ref="CF59:CX59"/>
    <mergeCell ref="A60:AE60"/>
    <mergeCell ref="AF60:AK60"/>
    <mergeCell ref="AL60:BA60"/>
    <mergeCell ref="BB60:BW60"/>
    <mergeCell ref="BX60:CE60"/>
    <mergeCell ref="CF60:CX60"/>
    <mergeCell ref="A58:AE58"/>
    <mergeCell ref="BB34:BW34"/>
    <mergeCell ref="BB40:BW40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  <mergeCell ref="AF40:AK40"/>
    <mergeCell ref="AF43:AK43"/>
    <mergeCell ref="AF41:AK41"/>
    <mergeCell ref="AL47:BA47"/>
    <mergeCell ref="A43:AE43"/>
    <mergeCell ref="BB79:BW79"/>
    <mergeCell ref="BX79:CE79"/>
    <mergeCell ref="A23:AE23"/>
    <mergeCell ref="AF23:AK23"/>
    <mergeCell ref="AL23:BA23"/>
    <mergeCell ref="BB23:BW23"/>
    <mergeCell ref="BX23:CE23"/>
    <mergeCell ref="AF58:AK58"/>
    <mergeCell ref="BB53:BW53"/>
    <mergeCell ref="AL54:BA54"/>
    <mergeCell ref="BB54:BW54"/>
    <mergeCell ref="AL55:BA55"/>
    <mergeCell ref="BB55:BW55"/>
    <mergeCell ref="BX51:CE51"/>
    <mergeCell ref="BX65:CE65"/>
    <mergeCell ref="BX52:CE52"/>
    <mergeCell ref="BB52:BW52"/>
    <mergeCell ref="BB51:BW51"/>
    <mergeCell ref="AL51:BA51"/>
    <mergeCell ref="A59:AE59"/>
    <mergeCell ref="AF59:AK59"/>
    <mergeCell ref="AL59:BA59"/>
    <mergeCell ref="AF78:AK78"/>
    <mergeCell ref="A64:AE64"/>
    <mergeCell ref="AL78:BA78"/>
    <mergeCell ref="BX66:CE66"/>
    <mergeCell ref="BX78:CE78"/>
    <mergeCell ref="A75:AE75"/>
    <mergeCell ref="AF75:AK75"/>
    <mergeCell ref="BB78:BW78"/>
    <mergeCell ref="A79:AE79"/>
    <mergeCell ref="AF79:AK79"/>
    <mergeCell ref="AL71:BA71"/>
    <mergeCell ref="BB71:BW71"/>
    <mergeCell ref="BB70:BW70"/>
    <mergeCell ref="A77:AE77"/>
    <mergeCell ref="AF77:AK77"/>
    <mergeCell ref="AL77:BA77"/>
    <mergeCell ref="BB77:BW77"/>
    <mergeCell ref="BX77:CE77"/>
    <mergeCell ref="BX70:CE70"/>
    <mergeCell ref="BX69:CE69"/>
    <mergeCell ref="A68:AE68"/>
    <mergeCell ref="AF68:AK68"/>
    <mergeCell ref="AL68:BA68"/>
    <mergeCell ref="BB68:BW68"/>
    <mergeCell ref="BX68:CE68"/>
    <mergeCell ref="AL79:BA79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CF77:CX77"/>
    <mergeCell ref="CF73:CX73"/>
    <mergeCell ref="BX71:CE71"/>
    <mergeCell ref="CF71:CX71"/>
    <mergeCell ref="BX76:CE76"/>
    <mergeCell ref="A76:AE76"/>
    <mergeCell ref="AF76:AK76"/>
    <mergeCell ref="AL76:BA76"/>
    <mergeCell ref="BB76:BW76"/>
    <mergeCell ref="A74:AE74"/>
    <mergeCell ref="AF74:AK74"/>
    <mergeCell ref="AL74:BA74"/>
    <mergeCell ref="BB74:BW74"/>
    <mergeCell ref="A72:AE72"/>
    <mergeCell ref="AL75:BA75"/>
    <mergeCell ref="BB75:BW75"/>
    <mergeCell ref="BX73:CE73"/>
    <mergeCell ref="BX75:CE75"/>
    <mergeCell ref="CF76:CX76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9:CX79"/>
    <mergeCell ref="A78:AE78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F82:CX82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AR8:BY8"/>
    <mergeCell ref="BX21:CE21"/>
    <mergeCell ref="BB29:BW29"/>
    <mergeCell ref="BX24:CE24"/>
    <mergeCell ref="BB30:BW30"/>
    <mergeCell ref="CH6:CY6"/>
    <mergeCell ref="S7:BY7"/>
    <mergeCell ref="CH7:CY7"/>
    <mergeCell ref="A18:AE18"/>
    <mergeCell ref="CF14:CX14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BB36:BW36"/>
    <mergeCell ref="BX36:CE36"/>
    <mergeCell ref="AL37:BA37"/>
    <mergeCell ref="BB37:BW37"/>
    <mergeCell ref="AF39:AK39"/>
    <mergeCell ref="BB38:BW38"/>
    <mergeCell ref="BX38:CE38"/>
    <mergeCell ref="A34:AE34"/>
    <mergeCell ref="BX35:CE35"/>
    <mergeCell ref="BB35:BW35"/>
    <mergeCell ref="AL35:BA35"/>
    <mergeCell ref="A33:AE33"/>
    <mergeCell ref="AF33:AK33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F24:CX24"/>
    <mergeCell ref="AL26:BA26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CF25:CX25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2:CX32"/>
    <mergeCell ref="BX42:CE42"/>
    <mergeCell ref="AF65:AK65"/>
    <mergeCell ref="AF66:AK66"/>
    <mergeCell ref="A66:AE66"/>
    <mergeCell ref="AF73:AK73"/>
    <mergeCell ref="AL73:BA73"/>
    <mergeCell ref="BB73:BW73"/>
    <mergeCell ref="AF70:AK70"/>
    <mergeCell ref="AL70:BA70"/>
    <mergeCell ref="A70:AE70"/>
    <mergeCell ref="AL67:BA67"/>
    <mergeCell ref="AL66:BA66"/>
    <mergeCell ref="AF72:AK72"/>
    <mergeCell ref="A67:AE67"/>
    <mergeCell ref="AF67:AK67"/>
    <mergeCell ref="A71:AE71"/>
    <mergeCell ref="AF71:AK71"/>
    <mergeCell ref="A73:AE73"/>
    <mergeCell ref="A65:AE65"/>
    <mergeCell ref="AL72:BA72"/>
    <mergeCell ref="A69:AE69"/>
    <mergeCell ref="AF69:AK69"/>
    <mergeCell ref="AL69:BA69"/>
    <mergeCell ref="BB69:BW69"/>
    <mergeCell ref="A57:AE57"/>
    <mergeCell ref="AF57:AK57"/>
    <mergeCell ref="AL57:BA57"/>
    <mergeCell ref="BB57:BW57"/>
    <mergeCell ref="CF78:CX78"/>
    <mergeCell ref="CF75:CX75"/>
    <mergeCell ref="CF58:CX58"/>
    <mergeCell ref="CF65:CX65"/>
    <mergeCell ref="AL65:BA65"/>
    <mergeCell ref="BB65:BW65"/>
    <mergeCell ref="CF74:CX74"/>
    <mergeCell ref="BB72:BW72"/>
    <mergeCell ref="BX72:CE72"/>
    <mergeCell ref="CF72:CX72"/>
    <mergeCell ref="BX74:CE74"/>
    <mergeCell ref="BX58:CE58"/>
    <mergeCell ref="AL58:BA58"/>
    <mergeCell ref="BB58:BW58"/>
    <mergeCell ref="BB67:BW67"/>
    <mergeCell ref="BB66:BW66"/>
    <mergeCell ref="CF70:CX70"/>
    <mergeCell ref="CF67:CX67"/>
    <mergeCell ref="CF66:CX66"/>
    <mergeCell ref="BX67:CE67"/>
    <mergeCell ref="A56:AE56"/>
    <mergeCell ref="A50:AE50"/>
    <mergeCell ref="AF50:AK50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AF46:AK46"/>
    <mergeCell ref="AF45:AK45"/>
    <mergeCell ref="BX49:CE49"/>
    <mergeCell ref="BX55:CE55"/>
    <mergeCell ref="AF55:AK55"/>
    <mergeCell ref="AF52:AK52"/>
    <mergeCell ref="A53:AE53"/>
    <mergeCell ref="AF53:AK53"/>
    <mergeCell ref="AL53:BA53"/>
    <mergeCell ref="AF56:AK56"/>
    <mergeCell ref="AL56:BA56"/>
    <mergeCell ref="BB56:BW56"/>
    <mergeCell ref="CF69:CX69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CF68:CX6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3"/>
  <sheetViews>
    <sheetView view="pageBreakPreview" topLeftCell="A52" zoomScaleSheetLayoutView="100" workbookViewId="0">
      <selection activeCell="AT52" sqref="AT52:BJ52"/>
    </sheetView>
  </sheetViews>
  <sheetFormatPr defaultColWidth="0.88671875" defaultRowHeight="10.199999999999999"/>
  <cols>
    <col min="1" max="28" width="0.88671875" style="5" customWidth="1"/>
    <col min="29" max="29" width="21.6640625" style="5" customWidth="1"/>
    <col min="30" max="30" width="1.5546875" style="5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0" t="s">
        <v>98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 t="s">
        <v>99</v>
      </c>
      <c r="AF4" s="90"/>
      <c r="AG4" s="90"/>
      <c r="AH4" s="90"/>
      <c r="AI4" s="90"/>
      <c r="AJ4" s="90"/>
      <c r="AK4" s="90" t="s">
        <v>34</v>
      </c>
      <c r="AL4" s="90"/>
      <c r="AM4" s="90"/>
      <c r="AN4" s="90"/>
      <c r="AO4" s="90"/>
      <c r="AP4" s="90"/>
      <c r="AQ4" s="90"/>
      <c r="AR4" s="90"/>
      <c r="AS4" s="90"/>
      <c r="AT4" s="186" t="s">
        <v>100</v>
      </c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90" t="s">
        <v>101</v>
      </c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 t="s">
        <v>102</v>
      </c>
      <c r="BX4" s="90"/>
      <c r="BY4" s="90"/>
      <c r="BZ4" s="90"/>
      <c r="CA4" s="90"/>
      <c r="CB4" s="90"/>
      <c r="CC4" s="90"/>
      <c r="CD4" s="90"/>
      <c r="CE4" s="90"/>
      <c r="CF4" s="90"/>
      <c r="CG4" s="90"/>
    </row>
    <row r="5" spans="1:129" s="21" customFormat="1" ht="56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</row>
    <row r="6" spans="1:129" s="21" customFormat="1" ht="13.2">
      <c r="A6" s="92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>
        <v>2</v>
      </c>
      <c r="AF6" s="92"/>
      <c r="AG6" s="92"/>
      <c r="AH6" s="92"/>
      <c r="AI6" s="92"/>
      <c r="AJ6" s="92"/>
      <c r="AK6" s="92">
        <v>3</v>
      </c>
      <c r="AL6" s="92"/>
      <c r="AM6" s="92"/>
      <c r="AN6" s="92"/>
      <c r="AO6" s="92"/>
      <c r="AP6" s="92"/>
      <c r="AQ6" s="92"/>
      <c r="AR6" s="92"/>
      <c r="AS6" s="92"/>
      <c r="AT6" s="187">
        <v>4</v>
      </c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92">
        <v>5</v>
      </c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>
        <v>6</v>
      </c>
      <c r="BX6" s="92"/>
      <c r="BY6" s="92"/>
      <c r="BZ6" s="92"/>
      <c r="CA6" s="92"/>
      <c r="CB6" s="92"/>
      <c r="CC6" s="92"/>
      <c r="CD6" s="92"/>
      <c r="CE6" s="92"/>
      <c r="CF6" s="92"/>
      <c r="CG6" s="92"/>
    </row>
    <row r="7" spans="1:129" s="20" customFormat="1" ht="32.25" customHeight="1">
      <c r="A7" s="55" t="s">
        <v>65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157" t="s">
        <v>35</v>
      </c>
      <c r="AF7" s="157"/>
      <c r="AG7" s="157"/>
      <c r="AH7" s="157"/>
      <c r="AI7" s="157"/>
      <c r="AJ7" s="157"/>
      <c r="AK7" s="167" t="s">
        <v>36</v>
      </c>
      <c r="AL7" s="168"/>
      <c r="AM7" s="168"/>
      <c r="AN7" s="168"/>
      <c r="AO7" s="168"/>
      <c r="AP7" s="168"/>
      <c r="AQ7" s="168"/>
      <c r="AR7" s="168"/>
      <c r="AS7" s="169"/>
      <c r="AT7" s="161">
        <f>SUM(AT8:BJ58)</f>
        <v>79780756.140000001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>
        <f>SUM(BK8:BV58)</f>
        <v>12422881.390000001</v>
      </c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>
        <f>AT7-BK7</f>
        <v>67357874.75</v>
      </c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20">
        <f>BK7/AT7*100</f>
        <v>15.571275569512293</v>
      </c>
      <c r="CJ7" s="162"/>
      <c r="CK7" s="162"/>
      <c r="CL7" s="162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</row>
    <row r="8" spans="1:129" s="21" customFormat="1" ht="15">
      <c r="A8" s="176" t="s">
        <v>104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8"/>
      <c r="AE8" s="170">
        <v>200</v>
      </c>
      <c r="AF8" s="171"/>
      <c r="AG8" s="171"/>
      <c r="AH8" s="171"/>
      <c r="AI8" s="171"/>
      <c r="AJ8" s="172"/>
      <c r="AK8" s="173"/>
      <c r="AL8" s="174"/>
      <c r="AM8" s="174"/>
      <c r="AN8" s="174"/>
      <c r="AO8" s="174"/>
      <c r="AP8" s="174"/>
      <c r="AQ8" s="174"/>
      <c r="AR8" s="174"/>
      <c r="AS8" s="175"/>
      <c r="AT8" s="163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5"/>
      <c r="BK8" s="163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5"/>
      <c r="BW8" s="163"/>
      <c r="BX8" s="164"/>
      <c r="BY8" s="164"/>
      <c r="BZ8" s="164"/>
      <c r="CA8" s="164"/>
      <c r="CB8" s="164"/>
      <c r="CC8" s="164"/>
      <c r="CD8" s="164"/>
      <c r="CE8" s="164"/>
      <c r="CF8" s="164"/>
      <c r="CG8" s="165"/>
    </row>
    <row r="9" spans="1:129" s="19" customFormat="1" ht="109.95" customHeight="1">
      <c r="A9" s="140" t="s">
        <v>200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141">
        <v>200</v>
      </c>
      <c r="AF9" s="141"/>
      <c r="AG9" s="141"/>
      <c r="AH9" s="141"/>
      <c r="AI9" s="141"/>
      <c r="AJ9" s="141"/>
      <c r="AK9" s="142" t="s">
        <v>88</v>
      </c>
      <c r="AL9" s="142"/>
      <c r="AM9" s="142"/>
      <c r="AN9" s="142"/>
      <c r="AO9" s="142"/>
      <c r="AP9" s="142"/>
      <c r="AQ9" s="142"/>
      <c r="AR9" s="142"/>
      <c r="AS9" s="142"/>
      <c r="AT9" s="143">
        <v>120000</v>
      </c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>
        <v>30000</v>
      </c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>
        <f>AT9-BK9</f>
        <v>90000</v>
      </c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20">
        <f t="shared" ref="CH9:CH57" si="0">BK9/AT9*100</f>
        <v>25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42" t="s">
        <v>201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179">
        <v>200</v>
      </c>
      <c r="AF10" s="180"/>
      <c r="AG10" s="180"/>
      <c r="AH10" s="180"/>
      <c r="AI10" s="180"/>
      <c r="AJ10" s="181"/>
      <c r="AK10" s="182" t="s">
        <v>185</v>
      </c>
      <c r="AL10" s="183"/>
      <c r="AM10" s="183"/>
      <c r="AN10" s="183"/>
      <c r="AO10" s="183"/>
      <c r="AP10" s="183"/>
      <c r="AQ10" s="183"/>
      <c r="AR10" s="183"/>
      <c r="AS10" s="184"/>
      <c r="AT10" s="144">
        <v>21000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6"/>
      <c r="BK10" s="144">
        <v>0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6"/>
      <c r="BW10" s="143">
        <f>AT10-BK10</f>
        <v>21000</v>
      </c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9">
        <f t="shared" ref="CH10" si="1">BK10/AT10*100</f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00000000000006" customHeight="1">
      <c r="A11" s="140" t="s">
        <v>186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66">
        <v>200</v>
      </c>
      <c r="AF11" s="166"/>
      <c r="AG11" s="166"/>
      <c r="AH11" s="166"/>
      <c r="AI11" s="166"/>
      <c r="AJ11" s="166"/>
      <c r="AK11" s="142" t="s">
        <v>89</v>
      </c>
      <c r="AL11" s="142"/>
      <c r="AM11" s="142"/>
      <c r="AN11" s="142"/>
      <c r="AO11" s="142"/>
      <c r="AP11" s="142"/>
      <c r="AQ11" s="142"/>
      <c r="AR11" s="142"/>
      <c r="AS11" s="142"/>
      <c r="AT11" s="143">
        <v>5800000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>
        <v>2441061.7200000002</v>
      </c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>
        <f t="shared" ref="BW11" si="2">AT11-BK11</f>
        <v>3358938.28</v>
      </c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20">
        <f t="shared" si="0"/>
        <v>42.087271034482761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42" t="s">
        <v>187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4"/>
      <c r="AE12" s="166">
        <v>200</v>
      </c>
      <c r="AF12" s="166"/>
      <c r="AG12" s="166"/>
      <c r="AH12" s="166"/>
      <c r="AI12" s="166"/>
      <c r="AJ12" s="166"/>
      <c r="AK12" s="142" t="s">
        <v>90</v>
      </c>
      <c r="AL12" s="142"/>
      <c r="AM12" s="142"/>
      <c r="AN12" s="142"/>
      <c r="AO12" s="142"/>
      <c r="AP12" s="142"/>
      <c r="AQ12" s="142"/>
      <c r="AR12" s="142"/>
      <c r="AS12" s="142"/>
      <c r="AT12" s="143">
        <v>380000</v>
      </c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>
        <v>94594.8</v>
      </c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>
        <f>AT12-BK12</f>
        <v>285405.2</v>
      </c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20">
        <f t="shared" si="0"/>
        <v>24.893368421052635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2" customHeight="1">
      <c r="A13" s="42" t="s">
        <v>188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166">
        <v>200</v>
      </c>
      <c r="AF13" s="166"/>
      <c r="AG13" s="166"/>
      <c r="AH13" s="166"/>
      <c r="AI13" s="166"/>
      <c r="AJ13" s="166"/>
      <c r="AK13" s="142" t="s">
        <v>91</v>
      </c>
      <c r="AL13" s="142"/>
      <c r="AM13" s="142"/>
      <c r="AN13" s="142"/>
      <c r="AO13" s="142"/>
      <c r="AP13" s="142"/>
      <c r="AQ13" s="142"/>
      <c r="AR13" s="142"/>
      <c r="AS13" s="142"/>
      <c r="AT13" s="143">
        <v>1800000</v>
      </c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>
        <v>677168.21</v>
      </c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>
        <f>AT13-BK13</f>
        <v>1122831.79</v>
      </c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20">
        <f t="shared" si="0"/>
        <v>37.62045611111111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2" customHeight="1">
      <c r="A14" s="140" t="s">
        <v>189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66">
        <v>200</v>
      </c>
      <c r="AF14" s="166"/>
      <c r="AG14" s="166"/>
      <c r="AH14" s="166"/>
      <c r="AI14" s="166"/>
      <c r="AJ14" s="166"/>
      <c r="AK14" s="142" t="s">
        <v>158</v>
      </c>
      <c r="AL14" s="142"/>
      <c r="AM14" s="142"/>
      <c r="AN14" s="142"/>
      <c r="AO14" s="142"/>
      <c r="AP14" s="142"/>
      <c r="AQ14" s="142"/>
      <c r="AR14" s="142"/>
      <c r="AS14" s="142"/>
      <c r="AT14" s="143">
        <v>1000</v>
      </c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 t="s">
        <v>12</v>
      </c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>
        <f>AT14</f>
        <v>1000</v>
      </c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140" t="s">
        <v>202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66">
        <v>200</v>
      </c>
      <c r="AF15" s="166"/>
      <c r="AG15" s="166"/>
      <c r="AH15" s="166"/>
      <c r="AI15" s="166"/>
      <c r="AJ15" s="166"/>
      <c r="AK15" s="142" t="s">
        <v>92</v>
      </c>
      <c r="AL15" s="142"/>
      <c r="AM15" s="142"/>
      <c r="AN15" s="142"/>
      <c r="AO15" s="142"/>
      <c r="AP15" s="142"/>
      <c r="AQ15" s="142"/>
      <c r="AR15" s="142"/>
      <c r="AS15" s="142"/>
      <c r="AT15" s="143">
        <v>965500</v>
      </c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>
        <v>623037.76</v>
      </c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>
        <f>AT15-BK15</f>
        <v>342462.24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20">
        <f t="shared" si="0"/>
        <v>64.530063179699638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140" t="s">
        <v>259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66">
        <v>200</v>
      </c>
      <c r="AF16" s="166"/>
      <c r="AG16" s="166"/>
      <c r="AH16" s="166"/>
      <c r="AI16" s="166"/>
      <c r="AJ16" s="166"/>
      <c r="AK16" s="142" t="s">
        <v>258</v>
      </c>
      <c r="AL16" s="142"/>
      <c r="AM16" s="142"/>
      <c r="AN16" s="142"/>
      <c r="AO16" s="142"/>
      <c r="AP16" s="142"/>
      <c r="AQ16" s="142"/>
      <c r="AR16" s="142"/>
      <c r="AS16" s="142"/>
      <c r="AT16" s="143">
        <v>150000</v>
      </c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>
        <v>99726.63</v>
      </c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>
        <f>AT16-BK16</f>
        <v>50273.369999999995</v>
      </c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20">
        <f t="shared" ref="CH16" si="3">BK16/AT16*100</f>
        <v>66.48442</v>
      </c>
      <c r="CJ16" s="36"/>
      <c r="CK16" s="36"/>
      <c r="CL16" s="36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</row>
    <row r="17" spans="1:129" s="19" customFormat="1" ht="136.19999999999999" customHeight="1">
      <c r="A17" s="140" t="s">
        <v>203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66">
        <v>200</v>
      </c>
      <c r="AF17" s="166"/>
      <c r="AG17" s="166"/>
      <c r="AH17" s="166"/>
      <c r="AI17" s="166"/>
      <c r="AJ17" s="166"/>
      <c r="AK17" s="142" t="s">
        <v>161</v>
      </c>
      <c r="AL17" s="142"/>
      <c r="AM17" s="142"/>
      <c r="AN17" s="142"/>
      <c r="AO17" s="142"/>
      <c r="AP17" s="142"/>
      <c r="AQ17" s="142"/>
      <c r="AR17" s="142"/>
      <c r="AS17" s="142"/>
      <c r="AT17" s="143">
        <v>200</v>
      </c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>
        <v>200</v>
      </c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 t="s">
        <v>12</v>
      </c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95" customHeight="1">
      <c r="A18" s="140" t="s">
        <v>260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1">
        <v>200</v>
      </c>
      <c r="AF18" s="141"/>
      <c r="AG18" s="141"/>
      <c r="AH18" s="141"/>
      <c r="AI18" s="141"/>
      <c r="AJ18" s="141"/>
      <c r="AK18" s="142" t="s">
        <v>261</v>
      </c>
      <c r="AL18" s="142"/>
      <c r="AM18" s="142"/>
      <c r="AN18" s="142"/>
      <c r="AO18" s="142"/>
      <c r="AP18" s="142"/>
      <c r="AQ18" s="142"/>
      <c r="AR18" s="142"/>
      <c r="AS18" s="142"/>
      <c r="AT18" s="143">
        <v>713100</v>
      </c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>
        <v>713100</v>
      </c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 t="s">
        <v>12</v>
      </c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20">
        <f t="shared" ref="CH18" si="4">BK18/AT18*100</f>
        <v>100</v>
      </c>
      <c r="CJ18" s="36"/>
      <c r="CK18" s="36"/>
      <c r="CL18" s="36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</row>
    <row r="19" spans="1:129" s="19" customFormat="1" ht="70.95" customHeight="1">
      <c r="A19" s="140" t="s">
        <v>190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1">
        <v>200</v>
      </c>
      <c r="AF19" s="141"/>
      <c r="AG19" s="141"/>
      <c r="AH19" s="141"/>
      <c r="AI19" s="141"/>
      <c r="AJ19" s="141"/>
      <c r="AK19" s="142" t="s">
        <v>80</v>
      </c>
      <c r="AL19" s="142"/>
      <c r="AM19" s="142"/>
      <c r="AN19" s="142"/>
      <c r="AO19" s="142"/>
      <c r="AP19" s="142"/>
      <c r="AQ19" s="142"/>
      <c r="AR19" s="142"/>
      <c r="AS19" s="142"/>
      <c r="AT19" s="143">
        <v>186770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 t="s">
        <v>12</v>
      </c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>
        <f>AT19</f>
        <v>186770</v>
      </c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7.2" customHeight="1">
      <c r="A20" s="140" t="s">
        <v>204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>
        <v>200</v>
      </c>
      <c r="AF20" s="141"/>
      <c r="AG20" s="141"/>
      <c r="AH20" s="141"/>
      <c r="AI20" s="141"/>
      <c r="AJ20" s="141"/>
      <c r="AK20" s="142" t="s">
        <v>81</v>
      </c>
      <c r="AL20" s="142"/>
      <c r="AM20" s="142"/>
      <c r="AN20" s="142"/>
      <c r="AO20" s="142"/>
      <c r="AP20" s="142"/>
      <c r="AQ20" s="142"/>
      <c r="AR20" s="142"/>
      <c r="AS20" s="142"/>
      <c r="AT20" s="143">
        <v>13230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>
        <v>13230</v>
      </c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 t="s">
        <v>12</v>
      </c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20">
        <f t="shared" si="0"/>
        <v>100</v>
      </c>
      <c r="CJ20" s="33"/>
      <c r="CK20" s="33"/>
      <c r="CL20" s="33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</row>
    <row r="21" spans="1:129" s="19" customFormat="1" ht="117.6" customHeight="1">
      <c r="A21" s="140" t="s">
        <v>205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141">
        <v>200</v>
      </c>
      <c r="AF21" s="141"/>
      <c r="AG21" s="141"/>
      <c r="AH21" s="141"/>
      <c r="AI21" s="141"/>
      <c r="AJ21" s="141"/>
      <c r="AK21" s="142" t="s">
        <v>82</v>
      </c>
      <c r="AL21" s="142"/>
      <c r="AM21" s="142"/>
      <c r="AN21" s="142"/>
      <c r="AO21" s="142"/>
      <c r="AP21" s="142"/>
      <c r="AQ21" s="142"/>
      <c r="AR21" s="142"/>
      <c r="AS21" s="142"/>
      <c r="AT21" s="143">
        <v>100000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>
        <v>34549</v>
      </c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>
        <f t="shared" ref="BW21:BW26" si="5">AT21-BK21</f>
        <v>65451</v>
      </c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20">
        <f t="shared" si="0"/>
        <v>34.548999999999999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2" customHeight="1">
      <c r="A22" s="42" t="s">
        <v>206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166">
        <v>200</v>
      </c>
      <c r="AF22" s="166"/>
      <c r="AG22" s="166"/>
      <c r="AH22" s="166"/>
      <c r="AI22" s="166"/>
      <c r="AJ22" s="166"/>
      <c r="AK22" s="142" t="s">
        <v>83</v>
      </c>
      <c r="AL22" s="142"/>
      <c r="AM22" s="142"/>
      <c r="AN22" s="142"/>
      <c r="AO22" s="142"/>
      <c r="AP22" s="142"/>
      <c r="AQ22" s="142"/>
      <c r="AR22" s="142"/>
      <c r="AS22" s="142"/>
      <c r="AT22" s="143">
        <v>20000</v>
      </c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>
        <v>12000</v>
      </c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>
        <f t="shared" si="5"/>
        <v>8000</v>
      </c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20">
        <f t="shared" si="0"/>
        <v>60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72" customHeight="1">
      <c r="A23" s="42" t="s">
        <v>299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166">
        <v>200</v>
      </c>
      <c r="AF23" s="166"/>
      <c r="AG23" s="166"/>
      <c r="AH23" s="166"/>
      <c r="AI23" s="166"/>
      <c r="AJ23" s="166"/>
      <c r="AK23" s="142" t="s">
        <v>298</v>
      </c>
      <c r="AL23" s="142"/>
      <c r="AM23" s="142"/>
      <c r="AN23" s="142"/>
      <c r="AO23" s="142"/>
      <c r="AP23" s="142"/>
      <c r="AQ23" s="142"/>
      <c r="AR23" s="142"/>
      <c r="AS23" s="142"/>
      <c r="AT23" s="143">
        <v>110000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>
        <v>39546.15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>
        <f t="shared" si="5"/>
        <v>70453.850000000006</v>
      </c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20"/>
      <c r="CJ23" s="38"/>
      <c r="CK23" s="38"/>
      <c r="CL23" s="38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</row>
    <row r="24" spans="1:129" s="19" customFormat="1" ht="66.599999999999994" customHeight="1">
      <c r="A24" s="42" t="s">
        <v>168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141">
        <v>200</v>
      </c>
      <c r="AF24" s="141"/>
      <c r="AG24" s="141"/>
      <c r="AH24" s="141"/>
      <c r="AI24" s="141"/>
      <c r="AJ24" s="141"/>
      <c r="AK24" s="142" t="s">
        <v>169</v>
      </c>
      <c r="AL24" s="142"/>
      <c r="AM24" s="142"/>
      <c r="AN24" s="142"/>
      <c r="AO24" s="142"/>
      <c r="AP24" s="142"/>
      <c r="AQ24" s="142"/>
      <c r="AR24" s="142"/>
      <c r="AS24" s="142"/>
      <c r="AT24" s="143">
        <v>170000</v>
      </c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>
        <v>168644</v>
      </c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>
        <f t="shared" si="5"/>
        <v>1356</v>
      </c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20">
        <f t="shared" ref="CH24:CH26" si="6">BK24/AT24*100</f>
        <v>99.202352941176471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2.2" customHeight="1">
      <c r="A25" s="42" t="s">
        <v>170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141">
        <v>200</v>
      </c>
      <c r="AF25" s="141"/>
      <c r="AG25" s="141"/>
      <c r="AH25" s="141"/>
      <c r="AI25" s="141"/>
      <c r="AJ25" s="141"/>
      <c r="AK25" s="142" t="s">
        <v>171</v>
      </c>
      <c r="AL25" s="142"/>
      <c r="AM25" s="142"/>
      <c r="AN25" s="142"/>
      <c r="AO25" s="142"/>
      <c r="AP25" s="142"/>
      <c r="AQ25" s="142"/>
      <c r="AR25" s="142"/>
      <c r="AS25" s="142"/>
      <c r="AT25" s="143">
        <v>5000</v>
      </c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>
        <v>4460</v>
      </c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>
        <f t="shared" si="5"/>
        <v>540</v>
      </c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20">
        <f t="shared" si="6"/>
        <v>89.2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8.95" customHeight="1">
      <c r="A26" s="42" t="s">
        <v>173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141">
        <v>200</v>
      </c>
      <c r="AF26" s="141"/>
      <c r="AG26" s="141"/>
      <c r="AH26" s="141"/>
      <c r="AI26" s="141"/>
      <c r="AJ26" s="141"/>
      <c r="AK26" s="142" t="s">
        <v>172</v>
      </c>
      <c r="AL26" s="142"/>
      <c r="AM26" s="142"/>
      <c r="AN26" s="142"/>
      <c r="AO26" s="142"/>
      <c r="AP26" s="142"/>
      <c r="AQ26" s="142"/>
      <c r="AR26" s="142"/>
      <c r="AS26" s="142"/>
      <c r="AT26" s="143">
        <v>40000</v>
      </c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>
        <v>40000</v>
      </c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>
        <f t="shared" si="5"/>
        <v>0</v>
      </c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20">
        <f t="shared" si="6"/>
        <v>100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96" customHeight="1">
      <c r="A27" s="42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141">
        <v>200</v>
      </c>
      <c r="AF27" s="141"/>
      <c r="AG27" s="141"/>
      <c r="AH27" s="141"/>
      <c r="AI27" s="141"/>
      <c r="AJ27" s="141"/>
      <c r="AK27" s="142" t="s">
        <v>84</v>
      </c>
      <c r="AL27" s="142"/>
      <c r="AM27" s="142"/>
      <c r="AN27" s="142"/>
      <c r="AO27" s="142"/>
      <c r="AP27" s="142"/>
      <c r="AQ27" s="142"/>
      <c r="AR27" s="142"/>
      <c r="AS27" s="142"/>
      <c r="AT27" s="143">
        <v>335600</v>
      </c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>
        <v>135596</v>
      </c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>
        <f t="shared" ref="BW27" si="7">AT27-BK27</f>
        <v>200004</v>
      </c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20">
        <f t="shared" si="0"/>
        <v>40.404052443384977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107.4" customHeight="1">
      <c r="A28" s="42" t="s">
        <v>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141">
        <v>200</v>
      </c>
      <c r="AF28" s="141"/>
      <c r="AG28" s="141"/>
      <c r="AH28" s="141"/>
      <c r="AI28" s="141"/>
      <c r="AJ28" s="141"/>
      <c r="AK28" s="142" t="s">
        <v>85</v>
      </c>
      <c r="AL28" s="142"/>
      <c r="AM28" s="142"/>
      <c r="AN28" s="142"/>
      <c r="AO28" s="142"/>
      <c r="AP28" s="142"/>
      <c r="AQ28" s="142"/>
      <c r="AR28" s="142"/>
      <c r="AS28" s="142"/>
      <c r="AT28" s="143">
        <v>139900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>
        <v>36215.86</v>
      </c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>
        <f>AT28</f>
        <v>139900</v>
      </c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20">
        <f t="shared" si="0"/>
        <v>25.886962115796997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99" customHeight="1">
      <c r="A29" s="42" t="s">
        <v>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  <c r="AE29" s="141">
        <v>200</v>
      </c>
      <c r="AF29" s="141"/>
      <c r="AG29" s="141"/>
      <c r="AH29" s="141"/>
      <c r="AI29" s="141"/>
      <c r="AJ29" s="141"/>
      <c r="AK29" s="142" t="s">
        <v>86</v>
      </c>
      <c r="AL29" s="142"/>
      <c r="AM29" s="142"/>
      <c r="AN29" s="142"/>
      <c r="AO29" s="142"/>
      <c r="AP29" s="142"/>
      <c r="AQ29" s="142"/>
      <c r="AR29" s="142"/>
      <c r="AS29" s="142"/>
      <c r="AT29" s="143">
        <v>5000</v>
      </c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 t="s">
        <v>12</v>
      </c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>
        <f>AT29</f>
        <v>5000</v>
      </c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20" t="e">
        <f t="shared" si="0"/>
        <v>#VALUE!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78.599999999999994" customHeight="1">
      <c r="A30" s="42" t="s">
        <v>207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4"/>
      <c r="AE30" s="141">
        <v>200</v>
      </c>
      <c r="AF30" s="141"/>
      <c r="AG30" s="141"/>
      <c r="AH30" s="141"/>
      <c r="AI30" s="141"/>
      <c r="AJ30" s="141"/>
      <c r="AK30" s="142" t="s">
        <v>234</v>
      </c>
      <c r="AL30" s="142"/>
      <c r="AM30" s="142"/>
      <c r="AN30" s="142"/>
      <c r="AO30" s="142"/>
      <c r="AP30" s="142"/>
      <c r="AQ30" s="142"/>
      <c r="AR30" s="142"/>
      <c r="AS30" s="142"/>
      <c r="AT30" s="143">
        <v>5000</v>
      </c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>
        <v>3000</v>
      </c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>
        <f>AT30-BK30</f>
        <v>2000</v>
      </c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20">
        <f t="shared" si="0"/>
        <v>60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18.5" customHeight="1">
      <c r="A31" s="42" t="s">
        <v>208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4"/>
      <c r="AE31" s="141">
        <v>200</v>
      </c>
      <c r="AF31" s="141"/>
      <c r="AG31" s="141"/>
      <c r="AH31" s="141"/>
      <c r="AI31" s="141"/>
      <c r="AJ31" s="141"/>
      <c r="AK31" s="142" t="s">
        <v>163</v>
      </c>
      <c r="AL31" s="142"/>
      <c r="AM31" s="142"/>
      <c r="AN31" s="142"/>
      <c r="AO31" s="142"/>
      <c r="AP31" s="142"/>
      <c r="AQ31" s="142"/>
      <c r="AR31" s="142"/>
      <c r="AS31" s="142"/>
      <c r="AT31" s="143">
        <v>19000</v>
      </c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 t="s">
        <v>12</v>
      </c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>
        <f>AT31</f>
        <v>19000</v>
      </c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80.25" customHeight="1">
      <c r="A32" s="42" t="s">
        <v>285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4"/>
      <c r="AE32" s="141">
        <v>200</v>
      </c>
      <c r="AF32" s="141"/>
      <c r="AG32" s="141"/>
      <c r="AH32" s="141"/>
      <c r="AI32" s="141"/>
      <c r="AJ32" s="141"/>
      <c r="AK32" s="142" t="s">
        <v>284</v>
      </c>
      <c r="AL32" s="142"/>
      <c r="AM32" s="142"/>
      <c r="AN32" s="142"/>
      <c r="AO32" s="142"/>
      <c r="AP32" s="142"/>
      <c r="AQ32" s="142"/>
      <c r="AR32" s="142"/>
      <c r="AS32" s="142"/>
      <c r="AT32" s="143">
        <v>5000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 t="s">
        <v>12</v>
      </c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>
        <f>AT32</f>
        <v>5000</v>
      </c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20"/>
      <c r="CJ32" s="37"/>
      <c r="CK32" s="37"/>
      <c r="CL32" s="37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</row>
    <row r="33" spans="1:129" s="19" customFormat="1" ht="146.4" customHeight="1">
      <c r="A33" s="42" t="s">
        <v>292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E33" s="141">
        <v>200</v>
      </c>
      <c r="AF33" s="141"/>
      <c r="AG33" s="141"/>
      <c r="AH33" s="141"/>
      <c r="AI33" s="141"/>
      <c r="AJ33" s="141"/>
      <c r="AK33" s="142" t="s">
        <v>291</v>
      </c>
      <c r="AL33" s="142"/>
      <c r="AM33" s="142"/>
      <c r="AN33" s="142"/>
      <c r="AO33" s="142"/>
      <c r="AP33" s="142"/>
      <c r="AQ33" s="142"/>
      <c r="AR33" s="142"/>
      <c r="AS33" s="142"/>
      <c r="AT33" s="143">
        <v>11000</v>
      </c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 t="s">
        <v>12</v>
      </c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>
        <f t="shared" ref="BW33:BW34" si="8">AT33</f>
        <v>11000</v>
      </c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04.4" customHeight="1">
      <c r="A34" s="42" t="s">
        <v>209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4"/>
      <c r="AE34" s="141">
        <v>200</v>
      </c>
      <c r="AF34" s="141"/>
      <c r="AG34" s="141"/>
      <c r="AH34" s="141"/>
      <c r="AI34" s="141"/>
      <c r="AJ34" s="141"/>
      <c r="AK34" s="142" t="s">
        <v>164</v>
      </c>
      <c r="AL34" s="142"/>
      <c r="AM34" s="142"/>
      <c r="AN34" s="142"/>
      <c r="AO34" s="142"/>
      <c r="AP34" s="142"/>
      <c r="AQ34" s="142"/>
      <c r="AR34" s="142"/>
      <c r="AS34" s="142"/>
      <c r="AT34" s="143">
        <v>26700</v>
      </c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 t="s">
        <v>12</v>
      </c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>
        <f t="shared" si="8"/>
        <v>26700</v>
      </c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78.599999999999994" customHeight="1">
      <c r="A35" s="42" t="s">
        <v>200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141">
        <v>200</v>
      </c>
      <c r="AF35" s="141"/>
      <c r="AG35" s="141"/>
      <c r="AH35" s="141"/>
      <c r="AI35" s="141"/>
      <c r="AJ35" s="141"/>
      <c r="AK35" s="142" t="s">
        <v>237</v>
      </c>
      <c r="AL35" s="142"/>
      <c r="AM35" s="142"/>
      <c r="AN35" s="142"/>
      <c r="AO35" s="142"/>
      <c r="AP35" s="142"/>
      <c r="AQ35" s="142"/>
      <c r="AR35" s="142"/>
      <c r="AS35" s="142"/>
      <c r="AT35" s="143">
        <v>60300</v>
      </c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 t="s">
        <v>12</v>
      </c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>
        <f t="shared" ref="BW35" si="9">AT35</f>
        <v>60300</v>
      </c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78.599999999999994" customHeight="1">
      <c r="A36" s="42" t="s">
        <v>210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141">
        <v>200</v>
      </c>
      <c r="AF36" s="141"/>
      <c r="AG36" s="141"/>
      <c r="AH36" s="141"/>
      <c r="AI36" s="141"/>
      <c r="AJ36" s="141"/>
      <c r="AK36" s="142" t="s">
        <v>191</v>
      </c>
      <c r="AL36" s="142"/>
      <c r="AM36" s="142"/>
      <c r="AN36" s="142"/>
      <c r="AO36" s="142"/>
      <c r="AP36" s="142"/>
      <c r="AQ36" s="142"/>
      <c r="AR36" s="142"/>
      <c r="AS36" s="142"/>
      <c r="AT36" s="143">
        <v>5000</v>
      </c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 t="s">
        <v>12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>
        <f t="shared" ref="BW36:BW37" si="10">AT36</f>
        <v>5000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54.6" customHeight="1">
      <c r="A37" s="42" t="s">
        <v>254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188">
        <v>200</v>
      </c>
      <c r="AF37" s="189"/>
      <c r="AG37" s="189"/>
      <c r="AH37" s="189"/>
      <c r="AI37" s="189"/>
      <c r="AJ37" s="190"/>
      <c r="AK37" s="182" t="s">
        <v>255</v>
      </c>
      <c r="AL37" s="183"/>
      <c r="AM37" s="183"/>
      <c r="AN37" s="183"/>
      <c r="AO37" s="183"/>
      <c r="AP37" s="183"/>
      <c r="AQ37" s="183"/>
      <c r="AR37" s="183"/>
      <c r="AS37" s="184"/>
      <c r="AT37" s="144">
        <v>298200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6"/>
      <c r="BK37" s="144" t="s">
        <v>12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6"/>
      <c r="BW37" s="144">
        <f t="shared" si="10"/>
        <v>298200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6"/>
      <c r="CH37" s="20"/>
      <c r="CJ37" s="35"/>
      <c r="CK37" s="35"/>
      <c r="CL37" s="35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</row>
    <row r="38" spans="1:129" s="19" customFormat="1" ht="108" customHeight="1">
      <c r="A38" s="42" t="s">
        <v>244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4"/>
      <c r="AE38" s="141">
        <v>200</v>
      </c>
      <c r="AF38" s="141"/>
      <c r="AG38" s="141"/>
      <c r="AH38" s="141"/>
      <c r="AI38" s="141"/>
      <c r="AJ38" s="141"/>
      <c r="AK38" s="142" t="s">
        <v>300</v>
      </c>
      <c r="AL38" s="142"/>
      <c r="AM38" s="142"/>
      <c r="AN38" s="142"/>
      <c r="AO38" s="142"/>
      <c r="AP38" s="142"/>
      <c r="AQ38" s="142"/>
      <c r="AR38" s="142"/>
      <c r="AS38" s="142"/>
      <c r="AT38" s="143">
        <v>202500</v>
      </c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>
        <v>46704.35</v>
      </c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4">
        <f>AT38-BK38</f>
        <v>155795.65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6"/>
      <c r="CH38" s="20">
        <f t="shared" ref="CH38" si="11">BK38/AT38*100</f>
        <v>23.063876543209876</v>
      </c>
      <c r="CJ38" s="38"/>
      <c r="CK38" s="38"/>
      <c r="CL38" s="38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</row>
    <row r="39" spans="1:129" s="19" customFormat="1" ht="119.25" customHeight="1">
      <c r="A39" s="42" t="s">
        <v>301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  <c r="AE39" s="141">
        <v>200</v>
      </c>
      <c r="AF39" s="141"/>
      <c r="AG39" s="141"/>
      <c r="AH39" s="141"/>
      <c r="AI39" s="141"/>
      <c r="AJ39" s="141"/>
      <c r="AK39" s="142" t="s">
        <v>295</v>
      </c>
      <c r="AL39" s="142"/>
      <c r="AM39" s="142"/>
      <c r="AN39" s="142"/>
      <c r="AO39" s="142"/>
      <c r="AP39" s="142"/>
      <c r="AQ39" s="142"/>
      <c r="AR39" s="142"/>
      <c r="AS39" s="142"/>
      <c r="AT39" s="143">
        <v>37500</v>
      </c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>
        <v>36503.35</v>
      </c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4">
        <f>AT39-BK39</f>
        <v>996.65000000000146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6"/>
      <c r="CH39" s="20">
        <f t="shared" ref="CH39" si="12">BK39/AT39*100</f>
        <v>97.34226666666666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96" customHeight="1">
      <c r="A40" s="42" t="s">
        <v>211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  <c r="AE40" s="141">
        <v>200</v>
      </c>
      <c r="AF40" s="141"/>
      <c r="AG40" s="141"/>
      <c r="AH40" s="141"/>
      <c r="AI40" s="141"/>
      <c r="AJ40" s="141"/>
      <c r="AK40" s="142" t="s">
        <v>4</v>
      </c>
      <c r="AL40" s="142"/>
      <c r="AM40" s="142"/>
      <c r="AN40" s="142"/>
      <c r="AO40" s="142"/>
      <c r="AP40" s="142"/>
      <c r="AQ40" s="142"/>
      <c r="AR40" s="142"/>
      <c r="AS40" s="142"/>
      <c r="AT40" s="143">
        <v>3900000</v>
      </c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>
        <v>1076971.8600000001</v>
      </c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4">
        <f>AT40-BK40</f>
        <v>2823028.1399999997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6"/>
      <c r="CH40" s="20">
        <f t="shared" si="0"/>
        <v>27.61466307692308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78.599999999999994" customHeight="1">
      <c r="A41" s="42" t="s">
        <v>212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  <c r="AE41" s="141">
        <v>200</v>
      </c>
      <c r="AF41" s="141"/>
      <c r="AG41" s="141"/>
      <c r="AH41" s="141"/>
      <c r="AI41" s="141"/>
      <c r="AJ41" s="141"/>
      <c r="AK41" s="142" t="s">
        <v>5</v>
      </c>
      <c r="AL41" s="142"/>
      <c r="AM41" s="142"/>
      <c r="AN41" s="142"/>
      <c r="AO41" s="142"/>
      <c r="AP41" s="142"/>
      <c r="AQ41" s="142"/>
      <c r="AR41" s="142"/>
      <c r="AS41" s="142"/>
      <c r="AT41" s="143">
        <v>305000</v>
      </c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>
        <v>127540</v>
      </c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4">
        <f>AT41-BK41</f>
        <v>177460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6"/>
      <c r="CH41" s="20">
        <f t="shared" si="0"/>
        <v>41.816393442622953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91.95" customHeight="1">
      <c r="A42" s="42" t="s">
        <v>213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  <c r="AE42" s="141">
        <v>200</v>
      </c>
      <c r="AF42" s="141"/>
      <c r="AG42" s="141"/>
      <c r="AH42" s="141"/>
      <c r="AI42" s="141"/>
      <c r="AJ42" s="141"/>
      <c r="AK42" s="142" t="s">
        <v>6</v>
      </c>
      <c r="AL42" s="142"/>
      <c r="AM42" s="142"/>
      <c r="AN42" s="142"/>
      <c r="AO42" s="142"/>
      <c r="AP42" s="142"/>
      <c r="AQ42" s="142"/>
      <c r="AR42" s="142"/>
      <c r="AS42" s="142"/>
      <c r="AT42" s="143">
        <v>3365700</v>
      </c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>
        <v>1260966.69</v>
      </c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>
        <f t="shared" ref="BW42" si="13">AT42-BK42</f>
        <v>2104733.31</v>
      </c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20">
        <f>BK42/AT42*100</f>
        <v>37.465213477136999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26.6" customHeight="1">
      <c r="A43" s="42" t="s">
        <v>262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41">
        <v>200</v>
      </c>
      <c r="AF43" s="141"/>
      <c r="AG43" s="141"/>
      <c r="AH43" s="141"/>
      <c r="AI43" s="141"/>
      <c r="AJ43" s="141"/>
      <c r="AK43" s="142" t="s">
        <v>269</v>
      </c>
      <c r="AL43" s="142"/>
      <c r="AM43" s="142"/>
      <c r="AN43" s="142"/>
      <c r="AO43" s="142"/>
      <c r="AP43" s="142"/>
      <c r="AQ43" s="142"/>
      <c r="AR43" s="142"/>
      <c r="AS43" s="142"/>
      <c r="AT43" s="143">
        <v>150000</v>
      </c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>
        <v>123841.35</v>
      </c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>
        <f t="shared" ref="BW43" si="14">AT43-BK43</f>
        <v>26158.649999999994</v>
      </c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20"/>
      <c r="CJ43" s="36"/>
      <c r="CK43" s="36"/>
      <c r="CL43" s="36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</row>
    <row r="44" spans="1:129" s="19" customFormat="1" ht="123" customHeight="1">
      <c r="A44" s="42" t="s">
        <v>214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4"/>
      <c r="AE44" s="141">
        <v>200</v>
      </c>
      <c r="AF44" s="141"/>
      <c r="AG44" s="141"/>
      <c r="AH44" s="141"/>
      <c r="AI44" s="141"/>
      <c r="AJ44" s="141"/>
      <c r="AK44" s="142" t="s">
        <v>192</v>
      </c>
      <c r="AL44" s="142"/>
      <c r="AM44" s="142"/>
      <c r="AN44" s="142"/>
      <c r="AO44" s="142"/>
      <c r="AP44" s="142"/>
      <c r="AQ44" s="142"/>
      <c r="AR44" s="142"/>
      <c r="AS44" s="142"/>
      <c r="AT44" s="143">
        <v>5000</v>
      </c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>
        <v>3000</v>
      </c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>
        <f>AT44-BK44</f>
        <v>2000</v>
      </c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20">
        <f>BK44/AT44*100</f>
        <v>60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11" customHeight="1">
      <c r="A45" s="42" t="s">
        <v>215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4"/>
      <c r="AE45" s="141">
        <v>200</v>
      </c>
      <c r="AF45" s="141"/>
      <c r="AG45" s="141"/>
      <c r="AH45" s="141"/>
      <c r="AI45" s="141"/>
      <c r="AJ45" s="141"/>
      <c r="AK45" s="142" t="s">
        <v>193</v>
      </c>
      <c r="AL45" s="142"/>
      <c r="AM45" s="142"/>
      <c r="AN45" s="142"/>
      <c r="AO45" s="142"/>
      <c r="AP45" s="142"/>
      <c r="AQ45" s="142"/>
      <c r="AR45" s="142"/>
      <c r="AS45" s="142"/>
      <c r="AT45" s="143">
        <v>2963656.14</v>
      </c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>
        <v>737187</v>
      </c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>
        <f>AT45</f>
        <v>2963656.14</v>
      </c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20">
        <f>BK45/AT45*100</f>
        <v>24.874241989490724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6" customHeight="1">
      <c r="A46" s="42" t="s">
        <v>262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4"/>
      <c r="AE46" s="141">
        <v>200</v>
      </c>
      <c r="AF46" s="141"/>
      <c r="AG46" s="141"/>
      <c r="AH46" s="141"/>
      <c r="AI46" s="141"/>
      <c r="AJ46" s="141"/>
      <c r="AK46" s="142" t="s">
        <v>263</v>
      </c>
      <c r="AL46" s="142"/>
      <c r="AM46" s="142"/>
      <c r="AN46" s="142"/>
      <c r="AO46" s="142"/>
      <c r="AP46" s="142"/>
      <c r="AQ46" s="142"/>
      <c r="AR46" s="142"/>
      <c r="AS46" s="142"/>
      <c r="AT46" s="143">
        <v>1945750</v>
      </c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>
        <v>950770.16</v>
      </c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>
        <f t="shared" ref="BW46" si="15">AT46-BK46</f>
        <v>994979.83999999997</v>
      </c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20"/>
      <c r="CJ46" s="36"/>
      <c r="CK46" s="36"/>
      <c r="CL46" s="36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</row>
    <row r="47" spans="1:129" s="19" customFormat="1" ht="149.4" customHeight="1">
      <c r="A47" s="42" t="s">
        <v>216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4"/>
      <c r="AE47" s="141">
        <v>200</v>
      </c>
      <c r="AF47" s="141"/>
      <c r="AG47" s="141"/>
      <c r="AH47" s="141"/>
      <c r="AI47" s="141"/>
      <c r="AJ47" s="141"/>
      <c r="AK47" s="142" t="s">
        <v>253</v>
      </c>
      <c r="AL47" s="142"/>
      <c r="AM47" s="142"/>
      <c r="AN47" s="142"/>
      <c r="AO47" s="142"/>
      <c r="AP47" s="142"/>
      <c r="AQ47" s="142"/>
      <c r="AR47" s="142"/>
      <c r="AS47" s="142"/>
      <c r="AT47" s="143">
        <v>50000</v>
      </c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 t="s">
        <v>12</v>
      </c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>
        <f>AT47</f>
        <v>50000</v>
      </c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20" t="e">
        <f t="shared" ref="CH47" si="16">BK47/AT47*100</f>
        <v>#VALUE!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8.19999999999999" customHeight="1">
      <c r="A48" s="42" t="s">
        <v>216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4"/>
      <c r="AE48" s="141">
        <v>200</v>
      </c>
      <c r="AF48" s="141"/>
      <c r="AG48" s="141"/>
      <c r="AH48" s="141"/>
      <c r="AI48" s="141"/>
      <c r="AJ48" s="141"/>
      <c r="AK48" s="142" t="s">
        <v>194</v>
      </c>
      <c r="AL48" s="142"/>
      <c r="AM48" s="142"/>
      <c r="AN48" s="142"/>
      <c r="AO48" s="142"/>
      <c r="AP48" s="142"/>
      <c r="AQ48" s="142"/>
      <c r="AR48" s="142"/>
      <c r="AS48" s="142"/>
      <c r="AT48" s="143">
        <v>46642400</v>
      </c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>
        <v>793083.37</v>
      </c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>
        <f>AT48-BK48</f>
        <v>45849316.630000003</v>
      </c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20">
        <f t="shared" ref="CH48" si="17">BK48/AT48*100</f>
        <v>1.7003485455293894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05.6" customHeight="1">
      <c r="A49" s="42" t="s">
        <v>217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4"/>
      <c r="AE49" s="141">
        <v>200</v>
      </c>
      <c r="AF49" s="141"/>
      <c r="AG49" s="141"/>
      <c r="AH49" s="141"/>
      <c r="AI49" s="141"/>
      <c r="AJ49" s="141"/>
      <c r="AK49" s="142" t="s">
        <v>195</v>
      </c>
      <c r="AL49" s="142"/>
      <c r="AM49" s="142"/>
      <c r="AN49" s="142"/>
      <c r="AO49" s="142"/>
      <c r="AP49" s="142"/>
      <c r="AQ49" s="142"/>
      <c r="AR49" s="142"/>
      <c r="AS49" s="142"/>
      <c r="AT49" s="143">
        <v>30000</v>
      </c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>
        <v>12450</v>
      </c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>
        <f>AT49-BK49</f>
        <v>17550</v>
      </c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20">
        <f t="shared" ref="CH49" si="18">BK49/AT49*100</f>
        <v>41.5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32" customHeight="1">
      <c r="A50" s="42" t="s">
        <v>196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141">
        <v>200</v>
      </c>
      <c r="AF50" s="141"/>
      <c r="AG50" s="141"/>
      <c r="AH50" s="141"/>
      <c r="AI50" s="141"/>
      <c r="AJ50" s="141"/>
      <c r="AK50" s="142" t="s">
        <v>7</v>
      </c>
      <c r="AL50" s="142"/>
      <c r="AM50" s="142"/>
      <c r="AN50" s="142"/>
      <c r="AO50" s="142"/>
      <c r="AP50" s="142"/>
      <c r="AQ50" s="142"/>
      <c r="AR50" s="142"/>
      <c r="AS50" s="142"/>
      <c r="AT50" s="143">
        <v>3690700</v>
      </c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>
        <v>1661768.38</v>
      </c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>
        <f t="shared" ref="BW50" si="19">AT50-BK50</f>
        <v>2028931.62</v>
      </c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20">
        <f t="shared" si="0"/>
        <v>45.025831955997504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00.2" customHeight="1">
      <c r="A51" s="42" t="s">
        <v>197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4"/>
      <c r="AE51" s="141">
        <v>200</v>
      </c>
      <c r="AF51" s="141"/>
      <c r="AG51" s="141"/>
      <c r="AH51" s="141"/>
      <c r="AI51" s="141"/>
      <c r="AJ51" s="141"/>
      <c r="AK51" s="142" t="s">
        <v>8</v>
      </c>
      <c r="AL51" s="142"/>
      <c r="AM51" s="142"/>
      <c r="AN51" s="142"/>
      <c r="AO51" s="142"/>
      <c r="AP51" s="142"/>
      <c r="AQ51" s="142"/>
      <c r="AR51" s="142"/>
      <c r="AS51" s="142"/>
      <c r="AT51" s="143">
        <v>552500</v>
      </c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>
        <v>144150</v>
      </c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>
        <f>AT51-BK51</f>
        <v>408350</v>
      </c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20">
        <f t="shared" si="0"/>
        <v>26.090497737556561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00.2" customHeight="1">
      <c r="A52" s="42" t="s">
        <v>264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4"/>
      <c r="AE52" s="141">
        <v>200</v>
      </c>
      <c r="AF52" s="141"/>
      <c r="AG52" s="141"/>
      <c r="AH52" s="141"/>
      <c r="AI52" s="141"/>
      <c r="AJ52" s="141"/>
      <c r="AK52" s="142" t="s">
        <v>265</v>
      </c>
      <c r="AL52" s="142"/>
      <c r="AM52" s="142"/>
      <c r="AN52" s="142"/>
      <c r="AO52" s="142"/>
      <c r="AP52" s="142"/>
      <c r="AQ52" s="142"/>
      <c r="AR52" s="142"/>
      <c r="AS52" s="142"/>
      <c r="AT52" s="143">
        <v>17300</v>
      </c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>
        <v>17250.55</v>
      </c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>
        <f>AT52-BK52</f>
        <v>49.450000000000728</v>
      </c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20"/>
      <c r="CJ52" s="36"/>
      <c r="CK52" s="36"/>
      <c r="CL52" s="36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</row>
    <row r="53" spans="1:129" s="19" customFormat="1" ht="127.5" customHeight="1">
      <c r="A53" s="42" t="s">
        <v>266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/>
      <c r="AE53" s="141">
        <v>200</v>
      </c>
      <c r="AF53" s="141"/>
      <c r="AG53" s="141"/>
      <c r="AH53" s="141"/>
      <c r="AI53" s="141"/>
      <c r="AJ53" s="141"/>
      <c r="AK53" s="142" t="s">
        <v>287</v>
      </c>
      <c r="AL53" s="142"/>
      <c r="AM53" s="142"/>
      <c r="AN53" s="142"/>
      <c r="AO53" s="142"/>
      <c r="AP53" s="142"/>
      <c r="AQ53" s="142"/>
      <c r="AR53" s="142"/>
      <c r="AS53" s="142"/>
      <c r="AT53" s="143">
        <v>1725050</v>
      </c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 t="s">
        <v>12</v>
      </c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>
        <f>AT53</f>
        <v>1725050</v>
      </c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20"/>
      <c r="CJ53" s="36"/>
      <c r="CK53" s="36"/>
      <c r="CL53" s="36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</row>
    <row r="54" spans="1:129" s="19" customFormat="1" ht="106.95" customHeight="1">
      <c r="A54" s="42" t="s">
        <v>294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4"/>
      <c r="AE54" s="141">
        <v>200</v>
      </c>
      <c r="AF54" s="141"/>
      <c r="AG54" s="141"/>
      <c r="AH54" s="141"/>
      <c r="AI54" s="141"/>
      <c r="AJ54" s="141"/>
      <c r="AK54" s="142" t="s">
        <v>293</v>
      </c>
      <c r="AL54" s="142"/>
      <c r="AM54" s="142"/>
      <c r="AN54" s="142"/>
      <c r="AO54" s="142"/>
      <c r="AP54" s="142"/>
      <c r="AQ54" s="142"/>
      <c r="AR54" s="142"/>
      <c r="AS54" s="142"/>
      <c r="AT54" s="143">
        <v>388700</v>
      </c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 t="s">
        <v>12</v>
      </c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>
        <f>AT54</f>
        <v>388700</v>
      </c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20"/>
      <c r="CJ54" s="37"/>
      <c r="CK54" s="37"/>
      <c r="CL54" s="37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</row>
    <row r="55" spans="1:129" s="19" customFormat="1" ht="112.8" customHeight="1">
      <c r="A55" s="42" t="s">
        <v>303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4"/>
      <c r="AE55" s="141">
        <v>200</v>
      </c>
      <c r="AF55" s="141"/>
      <c r="AG55" s="141"/>
      <c r="AH55" s="141"/>
      <c r="AI55" s="141"/>
      <c r="AJ55" s="141"/>
      <c r="AK55" s="142" t="s">
        <v>302</v>
      </c>
      <c r="AL55" s="142"/>
      <c r="AM55" s="142"/>
      <c r="AN55" s="142"/>
      <c r="AO55" s="142"/>
      <c r="AP55" s="142"/>
      <c r="AQ55" s="142"/>
      <c r="AR55" s="142"/>
      <c r="AS55" s="142"/>
      <c r="AT55" s="143">
        <v>1700000</v>
      </c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 t="s">
        <v>12</v>
      </c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>
        <f>AT55</f>
        <v>1700000</v>
      </c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20"/>
      <c r="CJ55" s="39"/>
      <c r="CK55" s="39"/>
      <c r="CL55" s="39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</row>
    <row r="56" spans="1:129" s="19" customFormat="1" ht="129" customHeight="1">
      <c r="A56" s="42" t="s">
        <v>268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4"/>
      <c r="AE56" s="141">
        <v>200</v>
      </c>
      <c r="AF56" s="141"/>
      <c r="AG56" s="141"/>
      <c r="AH56" s="141"/>
      <c r="AI56" s="141"/>
      <c r="AJ56" s="141"/>
      <c r="AK56" s="142" t="s">
        <v>267</v>
      </c>
      <c r="AL56" s="142"/>
      <c r="AM56" s="142"/>
      <c r="AN56" s="142"/>
      <c r="AO56" s="142"/>
      <c r="AP56" s="142"/>
      <c r="AQ56" s="142"/>
      <c r="AR56" s="142"/>
      <c r="AS56" s="142"/>
      <c r="AT56" s="143">
        <v>234000</v>
      </c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>
        <v>90667.199999999997</v>
      </c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>
        <f>AT56-BK56</f>
        <v>143332.79999999999</v>
      </c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20">
        <f t="shared" si="0"/>
        <v>38.74666666666667</v>
      </c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06.2" customHeight="1">
      <c r="A57" s="42" t="s">
        <v>218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4"/>
      <c r="AE57" s="141">
        <v>200</v>
      </c>
      <c r="AF57" s="141"/>
      <c r="AG57" s="141"/>
      <c r="AH57" s="141"/>
      <c r="AI57" s="141"/>
      <c r="AJ57" s="141"/>
      <c r="AK57" s="142" t="s">
        <v>232</v>
      </c>
      <c r="AL57" s="142"/>
      <c r="AM57" s="142"/>
      <c r="AN57" s="142"/>
      <c r="AO57" s="142"/>
      <c r="AP57" s="142"/>
      <c r="AQ57" s="142"/>
      <c r="AR57" s="142"/>
      <c r="AS57" s="142"/>
      <c r="AT57" s="143">
        <v>264400</v>
      </c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>
        <v>121750</v>
      </c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>
        <f>AT57-BK57</f>
        <v>142650</v>
      </c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20">
        <f t="shared" si="0"/>
        <v>46.047655068078669</v>
      </c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9" customFormat="1" ht="50.25" customHeight="1">
      <c r="A58" s="42" t="s">
        <v>198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4"/>
      <c r="AE58" s="141">
        <v>200</v>
      </c>
      <c r="AF58" s="141"/>
      <c r="AG58" s="141"/>
      <c r="AH58" s="141"/>
      <c r="AI58" s="141"/>
      <c r="AJ58" s="141"/>
      <c r="AK58" s="142" t="s">
        <v>199</v>
      </c>
      <c r="AL58" s="142"/>
      <c r="AM58" s="142"/>
      <c r="AN58" s="142"/>
      <c r="AO58" s="142"/>
      <c r="AP58" s="142"/>
      <c r="AQ58" s="142"/>
      <c r="AR58" s="142"/>
      <c r="AS58" s="142"/>
      <c r="AT58" s="143">
        <v>104100</v>
      </c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>
        <v>52147</v>
      </c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>
        <f>AT58-BK58</f>
        <v>51953</v>
      </c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20">
        <f t="shared" ref="CH58" si="20">BK58/AT58*100</f>
        <v>50.093179634966376</v>
      </c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52" customFormat="1" ht="16.5" customHeight="1" thickBot="1">
      <c r="A59" s="150" t="s">
        <v>162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</row>
    <row r="60" spans="1:129" s="21" customFormat="1" ht="25.35" customHeight="1" thickBot="1">
      <c r="A60" s="156" t="s">
        <v>110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9">
        <v>450</v>
      </c>
      <c r="AF60" s="159"/>
      <c r="AG60" s="159"/>
      <c r="AH60" s="159"/>
      <c r="AI60" s="159"/>
      <c r="AJ60" s="159"/>
      <c r="AK60" s="157" t="s">
        <v>36</v>
      </c>
      <c r="AL60" s="157"/>
      <c r="AM60" s="157"/>
      <c r="AN60" s="157"/>
      <c r="AO60" s="157"/>
      <c r="AP60" s="157"/>
      <c r="AQ60" s="157"/>
      <c r="AR60" s="157"/>
      <c r="AS60" s="157"/>
      <c r="AT60" s="158">
        <f>стр1!BB14-стр2!AT7</f>
        <v>-1378706.1400000006</v>
      </c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>
        <f>стр1!BX14-стр2!BK7</f>
        <v>-793023.38000000082</v>
      </c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49" t="s">
        <v>36</v>
      </c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21">
        <f>BK60/AT60*100</f>
        <v>57.519391333094404</v>
      </c>
    </row>
    <row r="61" spans="1:129" ht="12.75" customHeight="1"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3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</row>
    <row r="63" spans="1:129" ht="12.75" customHeight="1">
      <c r="AQ63" s="147"/>
      <c r="AR63" s="147"/>
      <c r="BK63" s="148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</row>
  </sheetData>
  <mergeCells count="338">
    <mergeCell ref="BK18:BV18"/>
    <mergeCell ref="A30:AD30"/>
    <mergeCell ref="A31:AD31"/>
    <mergeCell ref="A37:AD37"/>
    <mergeCell ref="AK39:AS39"/>
    <mergeCell ref="AK40:AS40"/>
    <mergeCell ref="AE40:AJ40"/>
    <mergeCell ref="A36:AD36"/>
    <mergeCell ref="A34:AD34"/>
    <mergeCell ref="A35:AD35"/>
    <mergeCell ref="A33:AD33"/>
    <mergeCell ref="A32:AD32"/>
    <mergeCell ref="AE30:AJ30"/>
    <mergeCell ref="A38:AD38"/>
    <mergeCell ref="AE38:AJ38"/>
    <mergeCell ref="AK38:AS38"/>
    <mergeCell ref="AE39:AJ39"/>
    <mergeCell ref="A26:AD26"/>
    <mergeCell ref="A27:AD27"/>
    <mergeCell ref="A28:AD28"/>
    <mergeCell ref="A29:AD29"/>
    <mergeCell ref="A18:AD18"/>
    <mergeCell ref="AT21:BJ21"/>
    <mergeCell ref="BK20:BV20"/>
    <mergeCell ref="A52:AD52"/>
    <mergeCell ref="A53:AD53"/>
    <mergeCell ref="AK48:AS48"/>
    <mergeCell ref="AE48:AJ48"/>
    <mergeCell ref="AE44:AJ44"/>
    <mergeCell ref="AE45:AJ45"/>
    <mergeCell ref="AE53:AJ53"/>
    <mergeCell ref="AK53:AS53"/>
    <mergeCell ref="AT51:BJ51"/>
    <mergeCell ref="AE51:AJ51"/>
    <mergeCell ref="AE50:AJ50"/>
    <mergeCell ref="AK49:AS49"/>
    <mergeCell ref="AK50:AS50"/>
    <mergeCell ref="AK51:AS51"/>
    <mergeCell ref="BW18:CG18"/>
    <mergeCell ref="AE27:AJ27"/>
    <mergeCell ref="AE33:AJ33"/>
    <mergeCell ref="AE37:AJ37"/>
    <mergeCell ref="AK37:AS37"/>
    <mergeCell ref="AE52:AJ52"/>
    <mergeCell ref="AK52:AS52"/>
    <mergeCell ref="AT52:BJ52"/>
    <mergeCell ref="BK52:BV52"/>
    <mergeCell ref="BW52:CG52"/>
    <mergeCell ref="BW39:CG39"/>
    <mergeCell ref="BW43:CG43"/>
    <mergeCell ref="AT40:BJ40"/>
    <mergeCell ref="BK41:BV41"/>
    <mergeCell ref="AK41:AS41"/>
    <mergeCell ref="BK43:BV43"/>
    <mergeCell ref="BK44:BV44"/>
    <mergeCell ref="AT41:BJ41"/>
    <mergeCell ref="AK42:AS42"/>
    <mergeCell ref="AE43:AJ43"/>
    <mergeCell ref="AK43:AS43"/>
    <mergeCell ref="AE42:AJ42"/>
    <mergeCell ref="AK45:AS45"/>
    <mergeCell ref="AK26:AS26"/>
    <mergeCell ref="BW56:CG56"/>
    <mergeCell ref="BW50:CG50"/>
    <mergeCell ref="BK50:BV50"/>
    <mergeCell ref="BW45:CG45"/>
    <mergeCell ref="BW57:CG57"/>
    <mergeCell ref="AT53:BJ53"/>
    <mergeCell ref="BK34:BV34"/>
    <mergeCell ref="BW33:CG33"/>
    <mergeCell ref="BW34:CG34"/>
    <mergeCell ref="BK57:BV57"/>
    <mergeCell ref="AT33:BJ33"/>
    <mergeCell ref="AT57:BJ57"/>
    <mergeCell ref="BK56:BV56"/>
    <mergeCell ref="AT38:BJ38"/>
    <mergeCell ref="BK38:BV38"/>
    <mergeCell ref="BW38:CG38"/>
    <mergeCell ref="BK53:BV53"/>
    <mergeCell ref="BW53:CG53"/>
    <mergeCell ref="AT46:BJ46"/>
    <mergeCell ref="BK46:BV46"/>
    <mergeCell ref="A16:AD16"/>
    <mergeCell ref="A17:AD17"/>
    <mergeCell ref="A19:AD19"/>
    <mergeCell ref="A20:AD20"/>
    <mergeCell ref="A21:AD21"/>
    <mergeCell ref="A23:AD23"/>
    <mergeCell ref="AE24:AJ24"/>
    <mergeCell ref="AK25:AS25"/>
    <mergeCell ref="A22:AD22"/>
    <mergeCell ref="A24:AD24"/>
    <mergeCell ref="A25:AD25"/>
    <mergeCell ref="AE21:AJ21"/>
    <mergeCell ref="AE23:AJ23"/>
    <mergeCell ref="AK23:AS23"/>
    <mergeCell ref="AT15:BJ15"/>
    <mergeCell ref="AK20:AS20"/>
    <mergeCell ref="AT17:BJ17"/>
    <mergeCell ref="AK19:AS19"/>
    <mergeCell ref="AE17:AJ17"/>
    <mergeCell ref="AE20:AJ20"/>
    <mergeCell ref="AE16:AJ16"/>
    <mergeCell ref="AK16:AS16"/>
    <mergeCell ref="AT16:BJ16"/>
    <mergeCell ref="AE19:AJ19"/>
    <mergeCell ref="AE18:AJ18"/>
    <mergeCell ref="AK18:AS18"/>
    <mergeCell ref="AT18:BJ18"/>
    <mergeCell ref="AT20:BJ20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2:AD12"/>
    <mergeCell ref="AE7:AJ7"/>
    <mergeCell ref="A9:AD9"/>
    <mergeCell ref="AE15:AJ15"/>
    <mergeCell ref="AK21:AS21"/>
    <mergeCell ref="A7:AD7"/>
    <mergeCell ref="AK7:AS7"/>
    <mergeCell ref="AT7:BJ7"/>
    <mergeCell ref="AE8:AJ8"/>
    <mergeCell ref="AK8:AS8"/>
    <mergeCell ref="AT8:BJ8"/>
    <mergeCell ref="A8:AD8"/>
    <mergeCell ref="AK9:AS9"/>
    <mergeCell ref="AE10:AJ10"/>
    <mergeCell ref="AK10:AS10"/>
    <mergeCell ref="AT10:BJ10"/>
    <mergeCell ref="AE9:AJ9"/>
    <mergeCell ref="AT9:BJ9"/>
    <mergeCell ref="A14:AD14"/>
    <mergeCell ref="A11:AD11"/>
    <mergeCell ref="A10:AD10"/>
    <mergeCell ref="A13:AD13"/>
    <mergeCell ref="A15:AD15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E12:AJ12"/>
    <mergeCell ref="AE13:AJ13"/>
    <mergeCell ref="AE14:AJ14"/>
    <mergeCell ref="BK17:BV17"/>
    <mergeCell ref="BW20:CG20"/>
    <mergeCell ref="AK17:AS17"/>
    <mergeCell ref="BW17:CG17"/>
    <mergeCell ref="BW13:CG13"/>
    <mergeCell ref="BW12:CG12"/>
    <mergeCell ref="AK29:AS29"/>
    <mergeCell ref="BK26:BV26"/>
    <mergeCell ref="AK30:AS30"/>
    <mergeCell ref="AK15:AS15"/>
    <mergeCell ref="AK24:AS24"/>
    <mergeCell ref="AT22:BJ22"/>
    <mergeCell ref="AT27:BJ27"/>
    <mergeCell ref="AT26:BJ26"/>
    <mergeCell ref="AT28:BJ28"/>
    <mergeCell ref="AK28:AS28"/>
    <mergeCell ref="AK27:AS27"/>
    <mergeCell ref="AK22:AS22"/>
    <mergeCell ref="BK16:BV16"/>
    <mergeCell ref="BW16:CG16"/>
    <mergeCell ref="BW27:CG27"/>
    <mergeCell ref="BW28:CG28"/>
    <mergeCell ref="BK27:BV27"/>
    <mergeCell ref="BK29:BV29"/>
    <mergeCell ref="BK19:BV19"/>
    <mergeCell ref="BW25:CG25"/>
    <mergeCell ref="BW24:CG24"/>
    <mergeCell ref="AT25:BJ25"/>
    <mergeCell ref="BW19:CG19"/>
    <mergeCell ref="AT29:BJ29"/>
    <mergeCell ref="BW30:CG30"/>
    <mergeCell ref="BK25:BV25"/>
    <mergeCell ref="BW29:CG29"/>
    <mergeCell ref="BK28:BV28"/>
    <mergeCell ref="AT24:BJ24"/>
    <mergeCell ref="BW21:CG21"/>
    <mergeCell ref="BW22:CG22"/>
    <mergeCell ref="BK22:BV22"/>
    <mergeCell ref="BK21:BV21"/>
    <mergeCell ref="BK24:BV24"/>
    <mergeCell ref="BW26:CG26"/>
    <mergeCell ref="AT23:BJ23"/>
    <mergeCell ref="BK23:BV23"/>
    <mergeCell ref="BW23:CG23"/>
    <mergeCell ref="AT30:BJ30"/>
    <mergeCell ref="AT19:BJ19"/>
    <mergeCell ref="BK30:BV30"/>
    <mergeCell ref="AE28:AJ28"/>
    <mergeCell ref="AE22:AJ22"/>
    <mergeCell ref="AE25:AJ25"/>
    <mergeCell ref="AE26:AJ26"/>
    <mergeCell ref="A56:AD56"/>
    <mergeCell ref="A51:AD51"/>
    <mergeCell ref="A50:AD50"/>
    <mergeCell ref="AE58:AJ58"/>
    <mergeCell ref="AK58:AS58"/>
    <mergeCell ref="AE29:AJ29"/>
    <mergeCell ref="A58:AD58"/>
    <mergeCell ref="A57:AD57"/>
    <mergeCell ref="AE36:AJ36"/>
    <mergeCell ref="AE34:AJ34"/>
    <mergeCell ref="AK33:AS33"/>
    <mergeCell ref="AK31:AS31"/>
    <mergeCell ref="AE32:AJ32"/>
    <mergeCell ref="AK32:AS32"/>
    <mergeCell ref="AE56:AJ56"/>
    <mergeCell ref="AE57:AJ57"/>
    <mergeCell ref="AK57:AS57"/>
    <mergeCell ref="AK56:AS56"/>
    <mergeCell ref="AE47:AJ47"/>
    <mergeCell ref="AK47:AS47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9:CG9"/>
    <mergeCell ref="BK9:BV9"/>
    <mergeCell ref="AQ63:AR63"/>
    <mergeCell ref="BK63:BV63"/>
    <mergeCell ref="BW60:CG60"/>
    <mergeCell ref="A59:XFD59"/>
    <mergeCell ref="BK61:BV61"/>
    <mergeCell ref="AT61:BJ61"/>
    <mergeCell ref="A60:AD60"/>
    <mergeCell ref="AK60:AS60"/>
    <mergeCell ref="BK60:BV60"/>
    <mergeCell ref="AE60:AJ60"/>
    <mergeCell ref="AT60:BJ60"/>
    <mergeCell ref="BW58:CG58"/>
    <mergeCell ref="AT42:BJ42"/>
    <mergeCell ref="AT44:BJ44"/>
    <mergeCell ref="BW42:CG42"/>
    <mergeCell ref="BW48:CG48"/>
    <mergeCell ref="BW44:CG44"/>
    <mergeCell ref="BW41:CG41"/>
    <mergeCell ref="AT50:BJ50"/>
    <mergeCell ref="AT48:BJ48"/>
    <mergeCell ref="AT47:BJ47"/>
    <mergeCell ref="BK47:BV47"/>
    <mergeCell ref="BW47:CG47"/>
    <mergeCell ref="BW49:CG49"/>
    <mergeCell ref="BW51:CG51"/>
    <mergeCell ref="BK45:BV45"/>
    <mergeCell ref="BK48:BV48"/>
    <mergeCell ref="BK42:BV42"/>
    <mergeCell ref="AT45:BJ45"/>
    <mergeCell ref="AT43:BJ43"/>
    <mergeCell ref="BK58:BV58"/>
    <mergeCell ref="BK51:BV51"/>
    <mergeCell ref="AT49:BJ49"/>
    <mergeCell ref="AT56:BJ56"/>
    <mergeCell ref="AT58:BJ58"/>
    <mergeCell ref="A43:AD43"/>
    <mergeCell ref="BK49:BV49"/>
    <mergeCell ref="BW37:CG37"/>
    <mergeCell ref="BW40:CG40"/>
    <mergeCell ref="A45:AD45"/>
    <mergeCell ref="A44:AD44"/>
    <mergeCell ref="A41:AD41"/>
    <mergeCell ref="AK44:AS44"/>
    <mergeCell ref="A42:AD42"/>
    <mergeCell ref="AE41:AJ41"/>
    <mergeCell ref="A46:AD46"/>
    <mergeCell ref="AE46:AJ46"/>
    <mergeCell ref="AK46:AS46"/>
    <mergeCell ref="A47:AD47"/>
    <mergeCell ref="A48:AD48"/>
    <mergeCell ref="A49:AD49"/>
    <mergeCell ref="A39:AD39"/>
    <mergeCell ref="A40:AD40"/>
    <mergeCell ref="BW46:CG46"/>
    <mergeCell ref="AE31:AJ31"/>
    <mergeCell ref="AT31:BJ31"/>
    <mergeCell ref="AK34:AS34"/>
    <mergeCell ref="AT36:BJ36"/>
    <mergeCell ref="AT34:BJ34"/>
    <mergeCell ref="BW35:CG35"/>
    <mergeCell ref="BK36:BV36"/>
    <mergeCell ref="BW31:CG31"/>
    <mergeCell ref="BW36:CG36"/>
    <mergeCell ref="BK35:BV35"/>
    <mergeCell ref="BK31:BV31"/>
    <mergeCell ref="BK33:BV33"/>
    <mergeCell ref="AT32:BJ32"/>
    <mergeCell ref="A55:AD55"/>
    <mergeCell ref="AE55:AJ55"/>
    <mergeCell ref="AK55:AS55"/>
    <mergeCell ref="AT55:BJ55"/>
    <mergeCell ref="BK55:BV55"/>
    <mergeCell ref="BW55:CG55"/>
    <mergeCell ref="BK32:BV32"/>
    <mergeCell ref="BW32:CG32"/>
    <mergeCell ref="AK36:AS36"/>
    <mergeCell ref="AE35:AJ35"/>
    <mergeCell ref="AK35:AS35"/>
    <mergeCell ref="AT35:BJ35"/>
    <mergeCell ref="A54:AD54"/>
    <mergeCell ref="AE54:AJ54"/>
    <mergeCell ref="AK54:AS54"/>
    <mergeCell ref="AT54:BJ54"/>
    <mergeCell ref="BK54:BV54"/>
    <mergeCell ref="BW54:CG54"/>
    <mergeCell ref="AT37:BJ37"/>
    <mergeCell ref="BK37:BV37"/>
    <mergeCell ref="BK40:BV40"/>
    <mergeCell ref="AT39:BJ39"/>
    <mergeCell ref="BK39:BV39"/>
    <mergeCell ref="AE49:AJ49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9" zoomScaleSheetLayoutView="100" workbookViewId="0">
      <selection activeCell="BY29" sqref="BY29:CN29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58" t="s">
        <v>112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</row>
    <row r="3" spans="1:108" s="14" customFormat="1" ht="56.25" customHeight="1">
      <c r="A3" s="269" t="s">
        <v>98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 t="s">
        <v>99</v>
      </c>
      <c r="AC3" s="251"/>
      <c r="AD3" s="251"/>
      <c r="AE3" s="251"/>
      <c r="AF3" s="251"/>
      <c r="AG3" s="251"/>
      <c r="AH3" s="251" t="s">
        <v>113</v>
      </c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 t="s">
        <v>38</v>
      </c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 t="s">
        <v>101</v>
      </c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 t="s">
        <v>102</v>
      </c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70"/>
    </row>
    <row r="4" spans="1:108" s="9" customFormat="1" ht="12" customHeight="1" thickBot="1">
      <c r="A4" s="259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1">
        <v>2</v>
      </c>
      <c r="AC4" s="261"/>
      <c r="AD4" s="261"/>
      <c r="AE4" s="261"/>
      <c r="AF4" s="261"/>
      <c r="AG4" s="261"/>
      <c r="AH4" s="261">
        <v>3</v>
      </c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>
        <v>4</v>
      </c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>
        <v>5</v>
      </c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>
        <v>6</v>
      </c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2"/>
    </row>
    <row r="5" spans="1:108" s="15" customFormat="1" ht="23.25" customHeight="1">
      <c r="A5" s="252" t="s">
        <v>64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254" t="s">
        <v>39</v>
      </c>
      <c r="AC5" s="255"/>
      <c r="AD5" s="255"/>
      <c r="AE5" s="255"/>
      <c r="AF5" s="255"/>
      <c r="AG5" s="255"/>
      <c r="AH5" s="268" t="s">
        <v>114</v>
      </c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56">
        <f>BC28</f>
        <v>1378706.1400000006</v>
      </c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6">
        <f>BY28</f>
        <v>793023.37999999896</v>
      </c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6">
        <f>BC5-BY5</f>
        <v>585682.76000000164</v>
      </c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67"/>
    </row>
    <row r="6" spans="1:108" s="15" customFormat="1" ht="13.5" customHeight="1">
      <c r="A6" s="235" t="s">
        <v>104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6"/>
      <c r="AB6" s="237" t="s">
        <v>40</v>
      </c>
      <c r="AC6" s="238"/>
      <c r="AD6" s="238"/>
      <c r="AE6" s="238"/>
      <c r="AF6" s="238"/>
      <c r="AG6" s="239"/>
      <c r="AH6" s="245" t="s">
        <v>114</v>
      </c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7"/>
      <c r="BC6" s="227" t="s">
        <v>12</v>
      </c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9"/>
      <c r="BY6" s="227" t="s">
        <v>12</v>
      </c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9"/>
      <c r="CO6" s="227" t="s">
        <v>12</v>
      </c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43"/>
    </row>
    <row r="7" spans="1:108" ht="23.25" customHeight="1">
      <c r="A7" s="265" t="s">
        <v>115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6"/>
      <c r="AB7" s="240"/>
      <c r="AC7" s="241"/>
      <c r="AD7" s="241"/>
      <c r="AE7" s="241"/>
      <c r="AF7" s="241"/>
      <c r="AG7" s="242"/>
      <c r="AH7" s="248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50"/>
      <c r="BC7" s="230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2"/>
      <c r="BY7" s="230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2"/>
      <c r="CO7" s="230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44"/>
    </row>
    <row r="8" spans="1:108" ht="13.5" customHeight="1">
      <c r="A8" s="263" t="s">
        <v>41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4"/>
      <c r="AB8" s="237"/>
      <c r="AC8" s="238"/>
      <c r="AD8" s="238"/>
      <c r="AE8" s="238"/>
      <c r="AF8" s="238"/>
      <c r="AG8" s="239"/>
      <c r="AH8" s="245" t="s">
        <v>12</v>
      </c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7"/>
      <c r="BC8" s="227" t="s">
        <v>12</v>
      </c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9"/>
      <c r="BY8" s="227" t="s">
        <v>12</v>
      </c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9"/>
      <c r="CO8" s="227" t="s">
        <v>12</v>
      </c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43"/>
    </row>
    <row r="9" spans="1:108" ht="13.5" customHeight="1">
      <c r="A9" s="233" t="s">
        <v>12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4"/>
      <c r="AB9" s="240"/>
      <c r="AC9" s="241"/>
      <c r="AD9" s="241"/>
      <c r="AE9" s="241"/>
      <c r="AF9" s="241"/>
      <c r="AG9" s="242"/>
      <c r="AH9" s="248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50"/>
      <c r="BC9" s="230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2"/>
      <c r="BY9" s="230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2"/>
      <c r="CO9" s="230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44"/>
    </row>
    <row r="10" spans="1:108" ht="13.5" customHeight="1">
      <c r="A10" s="222" t="s">
        <v>12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3"/>
      <c r="AB10" s="211"/>
      <c r="AC10" s="212"/>
      <c r="AD10" s="212"/>
      <c r="AE10" s="212"/>
      <c r="AF10" s="212"/>
      <c r="AG10" s="212"/>
      <c r="AH10" s="213" t="s">
        <v>12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5" t="s">
        <v>12</v>
      </c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 t="s">
        <v>12</v>
      </c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 t="s">
        <v>12</v>
      </c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26"/>
    </row>
    <row r="11" spans="1:108" ht="13.5" customHeight="1">
      <c r="A11" s="222" t="s">
        <v>12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3"/>
      <c r="AB11" s="211"/>
      <c r="AC11" s="212"/>
      <c r="AD11" s="212"/>
      <c r="AE11" s="212"/>
      <c r="AF11" s="212"/>
      <c r="AG11" s="212"/>
      <c r="AH11" s="213" t="s">
        <v>12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5" t="s">
        <v>12</v>
      </c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 t="s">
        <v>12</v>
      </c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 t="s">
        <v>12</v>
      </c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26"/>
    </row>
    <row r="12" spans="1:108" ht="13.5" customHeight="1">
      <c r="A12" s="222" t="s">
        <v>12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3"/>
      <c r="AB12" s="211"/>
      <c r="AC12" s="212"/>
      <c r="AD12" s="212"/>
      <c r="AE12" s="212"/>
      <c r="AF12" s="212"/>
      <c r="AG12" s="212"/>
      <c r="AH12" s="213" t="s">
        <v>12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5" t="s">
        <v>12</v>
      </c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 t="s">
        <v>12</v>
      </c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 t="s">
        <v>12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26"/>
    </row>
    <row r="13" spans="1:108" ht="13.5" customHeight="1">
      <c r="A13" s="222" t="s">
        <v>12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3"/>
      <c r="AB13" s="211"/>
      <c r="AC13" s="212"/>
      <c r="AD13" s="212"/>
      <c r="AE13" s="212"/>
      <c r="AF13" s="212"/>
      <c r="AG13" s="212"/>
      <c r="AH13" s="213" t="s">
        <v>12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5" t="s">
        <v>12</v>
      </c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 t="s">
        <v>12</v>
      </c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 t="s">
        <v>12</v>
      </c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26"/>
    </row>
    <row r="14" spans="1:108" ht="13.5" customHeight="1">
      <c r="A14" s="222" t="s">
        <v>12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3"/>
      <c r="AB14" s="211"/>
      <c r="AC14" s="212"/>
      <c r="AD14" s="212"/>
      <c r="AE14" s="212"/>
      <c r="AF14" s="212"/>
      <c r="AG14" s="212"/>
      <c r="AH14" s="213" t="s">
        <v>12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5" t="s">
        <v>12</v>
      </c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 t="s">
        <v>12</v>
      </c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 t="s">
        <v>12</v>
      </c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26"/>
    </row>
    <row r="15" spans="1:108" ht="13.5" customHeight="1">
      <c r="A15" s="222" t="s">
        <v>12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3"/>
      <c r="AB15" s="211"/>
      <c r="AC15" s="212"/>
      <c r="AD15" s="212"/>
      <c r="AE15" s="212"/>
      <c r="AF15" s="212"/>
      <c r="AG15" s="212"/>
      <c r="AH15" s="213" t="s">
        <v>12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5" t="s">
        <v>12</v>
      </c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 t="s">
        <v>12</v>
      </c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 t="s">
        <v>12</v>
      </c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26"/>
    </row>
    <row r="16" spans="1:108" ht="13.5" customHeight="1">
      <c r="A16" s="222" t="s">
        <v>12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3"/>
      <c r="AB16" s="211"/>
      <c r="AC16" s="212"/>
      <c r="AD16" s="212"/>
      <c r="AE16" s="212"/>
      <c r="AF16" s="212"/>
      <c r="AG16" s="212"/>
      <c r="AH16" s="213" t="s">
        <v>12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5" t="s">
        <v>12</v>
      </c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 t="s">
        <v>12</v>
      </c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 t="s">
        <v>12</v>
      </c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26"/>
    </row>
    <row r="17" spans="1:108" ht="13.5" customHeight="1">
      <c r="A17" s="222" t="s">
        <v>12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3"/>
      <c r="AB17" s="211"/>
      <c r="AC17" s="212"/>
      <c r="AD17" s="212"/>
      <c r="AE17" s="212"/>
      <c r="AF17" s="212"/>
      <c r="AG17" s="212"/>
      <c r="AH17" s="213" t="s">
        <v>12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5" t="s">
        <v>12</v>
      </c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 t="s">
        <v>12</v>
      </c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 t="s">
        <v>12</v>
      </c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26"/>
    </row>
    <row r="18" spans="1:108" ht="13.5" customHeight="1">
      <c r="A18" s="222" t="s">
        <v>12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3"/>
      <c r="AB18" s="211"/>
      <c r="AC18" s="212"/>
      <c r="AD18" s="212"/>
      <c r="AE18" s="212"/>
      <c r="AF18" s="212"/>
      <c r="AG18" s="212"/>
      <c r="AH18" s="213" t="s">
        <v>12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5" t="s">
        <v>12</v>
      </c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 t="s">
        <v>12</v>
      </c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 t="s">
        <v>12</v>
      </c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26"/>
    </row>
    <row r="19" spans="1:108" ht="13.5" customHeight="1">
      <c r="A19" s="222" t="s">
        <v>12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3"/>
      <c r="AB19" s="211"/>
      <c r="AC19" s="212"/>
      <c r="AD19" s="212"/>
      <c r="AE19" s="212"/>
      <c r="AF19" s="212"/>
      <c r="AG19" s="212"/>
      <c r="AH19" s="213" t="s">
        <v>12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5" t="s">
        <v>12</v>
      </c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 t="s">
        <v>12</v>
      </c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 t="s">
        <v>12</v>
      </c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26"/>
    </row>
    <row r="20" spans="1:108" ht="13.5" customHeight="1">
      <c r="A20" s="222" t="s">
        <v>12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3"/>
      <c r="AB20" s="211"/>
      <c r="AC20" s="212"/>
      <c r="AD20" s="212"/>
      <c r="AE20" s="212"/>
      <c r="AF20" s="212"/>
      <c r="AG20" s="212"/>
      <c r="AH20" s="213" t="s">
        <v>12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5" t="s">
        <v>12</v>
      </c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 t="s">
        <v>12</v>
      </c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 t="s">
        <v>12</v>
      </c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26"/>
    </row>
    <row r="21" spans="1:108" s="15" customFormat="1" ht="23.25" customHeight="1">
      <c r="A21" s="220" t="s">
        <v>116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1"/>
      <c r="AB21" s="211" t="s">
        <v>42</v>
      </c>
      <c r="AC21" s="212"/>
      <c r="AD21" s="212"/>
      <c r="AE21" s="212"/>
      <c r="AF21" s="212"/>
      <c r="AG21" s="212"/>
      <c r="AH21" s="213" t="s">
        <v>114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5" t="s">
        <v>12</v>
      </c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 t="s">
        <v>12</v>
      </c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 t="s">
        <v>12</v>
      </c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26"/>
    </row>
    <row r="22" spans="1:108" s="15" customFormat="1" ht="12.75" customHeight="1">
      <c r="A22" s="235" t="s">
        <v>41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6"/>
      <c r="AB22" s="237"/>
      <c r="AC22" s="238"/>
      <c r="AD22" s="238"/>
      <c r="AE22" s="238"/>
      <c r="AF22" s="238"/>
      <c r="AG22" s="239"/>
      <c r="AH22" s="245" t="s">
        <v>12</v>
      </c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7"/>
      <c r="BC22" s="227" t="s">
        <v>12</v>
      </c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9"/>
      <c r="BY22" s="227" t="s">
        <v>12</v>
      </c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9"/>
      <c r="CO22" s="227" t="s">
        <v>12</v>
      </c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43"/>
    </row>
    <row r="23" spans="1:108" s="15" customFormat="1" ht="13.5" customHeight="1">
      <c r="A23" s="233" t="s">
        <v>12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4"/>
      <c r="AB23" s="240"/>
      <c r="AC23" s="241"/>
      <c r="AD23" s="241"/>
      <c r="AE23" s="241"/>
      <c r="AF23" s="241"/>
      <c r="AG23" s="242"/>
      <c r="AH23" s="248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50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2"/>
      <c r="BY23" s="230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2"/>
      <c r="CO23" s="230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44"/>
    </row>
    <row r="24" spans="1:108" s="15" customFormat="1" ht="13.5" customHeight="1">
      <c r="A24" s="222" t="s">
        <v>12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3"/>
      <c r="AB24" s="211"/>
      <c r="AC24" s="212"/>
      <c r="AD24" s="212"/>
      <c r="AE24" s="212"/>
      <c r="AF24" s="212"/>
      <c r="AG24" s="212"/>
      <c r="AH24" s="213" t="s">
        <v>12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5" t="s">
        <v>12</v>
      </c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 t="s">
        <v>12</v>
      </c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 t="s">
        <v>12</v>
      </c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26"/>
    </row>
    <row r="25" spans="1:108" s="15" customFormat="1" ht="13.5" customHeight="1">
      <c r="A25" s="222" t="s">
        <v>12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3"/>
      <c r="AB25" s="211"/>
      <c r="AC25" s="212"/>
      <c r="AD25" s="212"/>
      <c r="AE25" s="212"/>
      <c r="AF25" s="212"/>
      <c r="AG25" s="212"/>
      <c r="AH25" s="213" t="s">
        <v>12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5" t="s">
        <v>12</v>
      </c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 t="s">
        <v>12</v>
      </c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 t="s">
        <v>12</v>
      </c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26"/>
    </row>
    <row r="26" spans="1:108" s="15" customFormat="1" ht="13.5" customHeight="1">
      <c r="A26" s="222" t="s">
        <v>12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3"/>
      <c r="AB26" s="211"/>
      <c r="AC26" s="212"/>
      <c r="AD26" s="212"/>
      <c r="AE26" s="212"/>
      <c r="AF26" s="212"/>
      <c r="AG26" s="212"/>
      <c r="AH26" s="213" t="s">
        <v>12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5" t="s">
        <v>12</v>
      </c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 t="s">
        <v>12</v>
      </c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 t="s">
        <v>12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26"/>
    </row>
    <row r="27" spans="1:108" s="15" customFormat="1" ht="13.5" customHeight="1">
      <c r="A27" s="222" t="s">
        <v>12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3"/>
      <c r="AB27" s="211"/>
      <c r="AC27" s="212"/>
      <c r="AD27" s="212"/>
      <c r="AE27" s="212"/>
      <c r="AF27" s="212"/>
      <c r="AG27" s="212"/>
      <c r="AH27" s="213" t="s">
        <v>12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5" t="s">
        <v>12</v>
      </c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 t="s">
        <v>12</v>
      </c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 t="s">
        <v>12</v>
      </c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26"/>
    </row>
    <row r="28" spans="1:108" s="15" customFormat="1" ht="21.6" customHeight="1">
      <c r="A28" s="224" t="s">
        <v>43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11" t="s">
        <v>44</v>
      </c>
      <c r="AC28" s="212"/>
      <c r="AD28" s="212"/>
      <c r="AE28" s="212"/>
      <c r="AF28" s="212"/>
      <c r="AG28" s="212"/>
      <c r="AH28" s="213" t="s">
        <v>45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4">
        <f>BC29+BC31</f>
        <v>1378706.1400000006</v>
      </c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7">
        <f>BY29+BY31</f>
        <v>793023.37999999896</v>
      </c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7">
        <f>BC28-BY28</f>
        <v>585682.76000000164</v>
      </c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9"/>
    </row>
    <row r="29" spans="1:108" s="15" customFormat="1" ht="23.25" customHeight="1">
      <c r="A29" s="220" t="s">
        <v>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1"/>
      <c r="AB29" s="211" t="s">
        <v>46</v>
      </c>
      <c r="AC29" s="212"/>
      <c r="AD29" s="212"/>
      <c r="AE29" s="212"/>
      <c r="AF29" s="212"/>
      <c r="AG29" s="212"/>
      <c r="AH29" s="213" t="s">
        <v>47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4">
        <f>-стр1!BB14</f>
        <v>-78402050</v>
      </c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7">
        <v>-13022852.710000001</v>
      </c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 t="s">
        <v>36</v>
      </c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9"/>
    </row>
    <row r="30" spans="1:108" s="15" customFormat="1" ht="13.5" customHeight="1">
      <c r="A30" s="222" t="s">
        <v>12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3"/>
      <c r="AB30" s="211"/>
      <c r="AC30" s="212"/>
      <c r="AD30" s="212"/>
      <c r="AE30" s="212"/>
      <c r="AF30" s="212"/>
      <c r="AG30" s="212"/>
      <c r="AH30" s="213" t="s">
        <v>12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5" t="s">
        <v>12</v>
      </c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8" t="s">
        <v>12</v>
      </c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 t="s">
        <v>36</v>
      </c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9"/>
    </row>
    <row r="31" spans="1:108" s="15" customFormat="1" ht="23.25" customHeight="1">
      <c r="A31" s="209" t="s">
        <v>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11" t="s">
        <v>48</v>
      </c>
      <c r="AC31" s="212"/>
      <c r="AD31" s="212"/>
      <c r="AE31" s="212"/>
      <c r="AF31" s="212"/>
      <c r="AG31" s="212"/>
      <c r="AH31" s="213" t="s">
        <v>49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4">
        <f>стр2!AT7</f>
        <v>79780756.140000001</v>
      </c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7">
        <v>13815876.09</v>
      </c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 t="s">
        <v>36</v>
      </c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9"/>
    </row>
    <row r="32" spans="1:108" ht="14.25" customHeight="1" thickBot="1">
      <c r="A32" s="202" t="s">
        <v>12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3"/>
      <c r="AB32" s="204"/>
      <c r="AC32" s="205"/>
      <c r="AD32" s="205"/>
      <c r="AE32" s="205"/>
      <c r="AF32" s="205"/>
      <c r="AG32" s="205"/>
      <c r="AH32" s="206" t="s">
        <v>12</v>
      </c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7" t="s">
        <v>12</v>
      </c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 t="s">
        <v>12</v>
      </c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 t="s">
        <v>36</v>
      </c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16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196" t="s">
        <v>306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27"/>
      <c r="AJ35" s="27"/>
      <c r="AK35" s="27"/>
      <c r="AL35" s="27"/>
      <c r="AM35" s="27"/>
      <c r="AN35" s="27"/>
      <c r="AO35" s="27"/>
      <c r="AP35" s="27"/>
      <c r="AQ35" s="27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08" t="s">
        <v>307</v>
      </c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197" t="s">
        <v>176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28"/>
      <c r="AM36" s="28"/>
      <c r="AN36" s="28"/>
      <c r="AO36" s="28"/>
      <c r="AP36" s="28"/>
      <c r="AQ36" s="28"/>
      <c r="AR36" s="199" t="s">
        <v>50</v>
      </c>
      <c r="AS36" s="199"/>
      <c r="AT36" s="199"/>
      <c r="AU36" s="199"/>
      <c r="AV36" s="199"/>
      <c r="AW36" s="199"/>
      <c r="AX36" s="199"/>
      <c r="AY36" s="199"/>
      <c r="AZ36" s="199"/>
      <c r="BA36" s="199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01" t="s">
        <v>51</v>
      </c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197" t="s">
        <v>177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P38" s="208" t="s">
        <v>233</v>
      </c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</row>
    <row r="39" spans="1:162" s="1" customFormat="1" ht="13.2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199" t="s">
        <v>50</v>
      </c>
      <c r="AS39" s="199"/>
      <c r="AT39" s="199"/>
      <c r="AU39" s="199"/>
      <c r="AV39" s="199"/>
      <c r="AW39" s="199"/>
      <c r="AX39" s="199"/>
      <c r="AY39" s="199"/>
      <c r="AZ39" s="199"/>
      <c r="BA39" s="199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01" t="s">
        <v>51</v>
      </c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197" t="s">
        <v>257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08" t="s">
        <v>250</v>
      </c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197" t="s">
        <v>178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N43" s="28"/>
      <c r="AO43" s="28"/>
      <c r="AP43" s="28"/>
      <c r="AQ43" s="28"/>
      <c r="AR43" s="199" t="s">
        <v>50</v>
      </c>
      <c r="AS43" s="199"/>
      <c r="AT43" s="199"/>
      <c r="AU43" s="199"/>
      <c r="AV43" s="199"/>
      <c r="AW43" s="199"/>
      <c r="AX43" s="199"/>
      <c r="AY43" s="199"/>
      <c r="AZ43" s="199"/>
      <c r="BA43" s="199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01" t="s">
        <v>51</v>
      </c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192" t="s">
        <v>53</v>
      </c>
      <c r="B45" s="192"/>
      <c r="C45" s="194" t="s">
        <v>126</v>
      </c>
      <c r="D45" s="194"/>
      <c r="E45" s="194"/>
      <c r="F45" s="194"/>
      <c r="G45" s="194"/>
      <c r="H45" s="195" t="s">
        <v>53</v>
      </c>
      <c r="I45" s="195"/>
      <c r="J45" s="191" t="str">
        <f>стр1!AR5</f>
        <v>июля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2">
        <v>2021</v>
      </c>
      <c r="AD45" s="192"/>
      <c r="AE45" s="192"/>
      <c r="AF45" s="192"/>
      <c r="AG45" s="192"/>
      <c r="AH45" s="193"/>
      <c r="AI45" s="193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2021-07-01T10:52:54Z</cp:lastPrinted>
  <dcterms:created xsi:type="dcterms:W3CDTF">2010-02-04T12:03:32Z</dcterms:created>
  <dcterms:modified xsi:type="dcterms:W3CDTF">2021-08-04T06:08:39Z</dcterms:modified>
</cp:coreProperties>
</file>