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236" windowWidth="15480" windowHeight="8190" activeTab="1"/>
  </bookViews>
  <sheets>
    <sheet name="стр1" sheetId="1" r:id="rId1"/>
    <sheet name="стр2" sheetId="2" r:id="rId2"/>
    <sheet name="стр3 (2)" sheetId="3" r:id="rId3"/>
  </sheets>
  <definedNames>
    <definedName name="_xlnm.Print_Area" localSheetId="0">'стр1'!$A$1:$DA$122</definedName>
    <definedName name="_xlnm.Print_Area" localSheetId="1">'стр2'!$A$1:$CG$85</definedName>
  </definedNames>
  <calcPr fullCalcOnLoad="1"/>
</workbook>
</file>

<file path=xl/sharedStrings.xml><?xml version="1.0" encoding="utf-8"?>
<sst xmlns="http://schemas.openxmlformats.org/spreadsheetml/2006/main" count="741" uniqueCount="422">
  <si>
    <t>Оценка муниципального имущества, признание прав и регулирование отношений по муниципальной собственности (Прочая закупка товаров, работ и услуг для обеспечения 
государственных (муниципальных) нужд) (Прочие работы, услуги)</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</si>
  <si>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</si>
  <si>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951 0203 9995118 121 211</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</si>
  <si>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</si>
  <si>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951 0203 9995118 121 213</t>
  </si>
  <si>
    <t>951 0104 1519902 244 290</t>
  </si>
  <si>
    <t>951 1001 1211215 312 263</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</si>
  <si>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</si>
  <si>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951 0203 9995118 244 222</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</si>
  <si>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</si>
  <si>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</si>
  <si>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182 1 01 02010 01 2000 110</t>
  </si>
  <si>
    <t xml:space="preserve">Пени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</si>
  <si>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Единый сельскохозяйственный налог (за налоговые периоды, истекшие до 1 января 2011 года)</t>
  </si>
  <si>
    <t>182 1 05 03020 01 0000 110</t>
  </si>
  <si>
    <t>182 1 05 03020 01 1000 110</t>
  </si>
  <si>
    <t>182 1 06 06013 10 3000 110</t>
  </si>
  <si>
    <t>Штрафы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</si>
  <si>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(Работы, услуги по 
 содержанию имущества)</t>
  </si>
  <si>
    <t>951 0309 0212803 244 225</t>
  </si>
  <si>
    <t>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объектах»(Прочая закупка товаров, работ и услуг для обеспечения государственных (муниципальных) нужд) (Работы, услуги по содержанию имущества)</t>
  </si>
  <si>
    <t>951 0309 0312804 244 225</t>
  </si>
  <si>
    <t>Мероприятия по обеспечению защиты населения от чрезвычайных ситуаций в рамках подпрограммы «Защита от чрезвычайных 
ситуаций»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</si>
  <si>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182 1 01 02010 01 3000 110</t>
  </si>
  <si>
    <t xml:space="preserve">Штрафы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</si>
  <si>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182 1 01 02030 01 3000 110</t>
  </si>
  <si>
    <t xml:space="preserve">Штрафы на  доходы  физических  лиц  с   доходов,
полученных физическими лицами в соответствии  со
статьей  228   Налогового   кодекса   Российской Федерации
</t>
  </si>
  <si>
    <t>951 0309 0322823 244 225</t>
  </si>
  <si>
    <t>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Федерации)</t>
  </si>
  <si>
    <t>951 0309 9998701 540 251</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</si>
  <si>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</si>
  <si>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951 0409 0812811 244 225</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</si>
  <si>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</si>
  <si>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951 0409 0817347 243 226</t>
  </si>
  <si>
    <t>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</si>
  <si>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</si>
  <si>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951 0113 9995224 244 226</t>
  </si>
  <si>
    <t>951 0409 0812811 244 310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</si>
  <si>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</si>
  <si>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(Коммунальные услуги)</t>
  </si>
  <si>
    <t>951 0503 0522821 244 223</t>
  </si>
  <si>
    <t>Иные межбюджетные трансферты на финансовое обеспечение мероприятий по временному социально-бытовому обустройству лиц,вынужденно покинувших территорию Украины и находящихся в пунктах временого размещения, по иным непрограммным мероприятиям в рамках непрограммного направления деятельности"Реализация функций иных государственных органов Ростовской области" (Прочая закупка товаров, работ и услуг для обеспечения государственных (муниципальных) нужд) (Прочие работы, услуги)</t>
  </si>
  <si>
    <t>Ю.Г.Алисов</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</si>
  <si>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</si>
  <si>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951 0502 0112818 244 225</t>
  </si>
  <si>
    <t>Источники финансирования дефицитов бюджетов - всего</t>
  </si>
  <si>
    <t>увеличение прочих остатков средств, всего</t>
  </si>
  <si>
    <t>уменьшение прочих остатков средств, всего</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</si>
  <si>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</si>
  <si>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</si>
  <si>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951 0102 8810011 121 211</t>
  </si>
  <si>
    <t>951 0102 8810011 121 213</t>
  </si>
  <si>
    <t>951 0102 8810011 122 212</t>
  </si>
  <si>
    <t>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работы, услуги)</t>
  </si>
  <si>
    <t xml:space="preserve">Администрация Песчанокопского сельского поселения </t>
  </si>
  <si>
    <t>НАЛОГИ НА ТОВАРЫ (РАБОТЫ, УСЛУГИ), РЕАЛИЗУЕМЫЕ НА ТЕРРИТОРИИ РОССИЙСКОЙ ФЕДЕРАЦИИ</t>
  </si>
  <si>
    <t>100 1 03 02260 01 0000 110</t>
  </si>
  <si>
    <t>100 1 03 02250 01 0000 110</t>
  </si>
  <si>
    <t>100 1 03 02240 01 0000 110</t>
  </si>
  <si>
    <t>100 1 03 02230 01 0000 110</t>
  </si>
  <si>
    <t xml:space="preserve">100 1 03 00000 00 0000 000 </t>
  </si>
  <si>
    <t>100 1 03 02000 01 0000 110</t>
  </si>
  <si>
    <t>951 2 02 01001 10 0000 151</t>
  </si>
  <si>
    <t>Дотации на выравнивание бюджетной обеспеченности</t>
  </si>
  <si>
    <t>Дотации бюджетам субъектов Российской  Федерации и муниципальных образований</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</si>
  <si>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</si>
  <si>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182 1 05 03000 01 0000 110</t>
  </si>
  <si>
    <t>182 1 05 03010 01 2000 110</t>
  </si>
  <si>
    <t> Пени по единому сельскохозяйственному налогу</t>
  </si>
  <si>
    <t>Результат исполнения бюджета (дефицит / профицит)</t>
  </si>
  <si>
    <t>Форма по ОКУД</t>
  </si>
  <si>
    <t xml:space="preserve">  3. Источники финансирования дефицита бюджета</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</si>
  <si>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</si>
  <si>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Код источника финансирования
дефицита бюджета
по бюджетной классификации</t>
  </si>
  <si>
    <t>Х</t>
  </si>
  <si>
    <t>источники внутреннего финансирования бюджета</t>
  </si>
  <si>
    <t>источники внешнего финансирования бюджета</t>
  </si>
  <si>
    <t>182 1 01 02010 01 0000 110</t>
  </si>
  <si>
    <t>182 1 01 02010 01 1000 110</t>
  </si>
  <si>
    <t>182 1 05 01011 01 1000 110</t>
  </si>
  <si>
    <t>182 1 05 03010 01 1000 110</t>
  </si>
  <si>
    <t>000 1 11 05000 00 0000 120</t>
  </si>
  <si>
    <t>Код дохода  по бюджетной классификации</t>
  </si>
  <si>
    <t>на</t>
  </si>
  <si>
    <t>951 1 11 07015 10 0000 120</t>
  </si>
  <si>
    <t>Платежи от государственных и муниципальных унитарных предприятий</t>
  </si>
  <si>
    <t>951 1 11 07000 00 0000 120</t>
  </si>
  <si>
    <t>951 1 11 07010 00 0000 120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</si>
  <si>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</si>
  <si>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</si>
  <si>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продажи    земельных    участков,                              государственная  собственность  на   которые не  разграничена</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</si>
  <si>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(Прочие работы, услуги)</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</si>
  <si>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</si>
  <si>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ОТЧЕТ ОБ ИСПОЛНЕНИИ БЮДЖЕТА</t>
  </si>
  <si>
    <t>КОДЫ</t>
  </si>
  <si>
    <t>0503117</t>
  </si>
  <si>
    <t>01</t>
  </si>
  <si>
    <t xml:space="preserve"> г.</t>
  </si>
  <si>
    <t>Дата</t>
  </si>
  <si>
    <t>Наименование</t>
  </si>
  <si>
    <t>по ОКПО</t>
  </si>
  <si>
    <t>04227367</t>
  </si>
  <si>
    <t>финансового органа</t>
  </si>
  <si>
    <t>Администрация Песчанокопского сельского поселения</t>
  </si>
  <si>
    <t>Глава по БК</t>
  </si>
  <si>
    <t>951</t>
  </si>
  <si>
    <t>Наименование публично-правового образования</t>
  </si>
  <si>
    <t>Бюджет Песчанокопского сельского поселения</t>
  </si>
  <si>
    <t>по ОКАТО</t>
  </si>
  <si>
    <t>60244855000</t>
  </si>
  <si>
    <t>Периодичность: месячная</t>
  </si>
  <si>
    <t xml:space="preserve">Единица измерения: руб. </t>
  </si>
  <si>
    <t>383</t>
  </si>
  <si>
    <t>1. ДОХОДЫ БЮДЖЕТА</t>
  </si>
  <si>
    <t>Наименование показателя</t>
  </si>
  <si>
    <t>Код стро-ки</t>
  </si>
  <si>
    <t>Утвержденные бюджетные назначения</t>
  </si>
  <si>
    <t>Исполнено</t>
  </si>
  <si>
    <t>Неисполненные назначения</t>
  </si>
  <si>
    <t>182 1 01 02030 01 2000 110</t>
  </si>
  <si>
    <t xml:space="preserve">Пени  на  доходы  физических  лиц  с   доходов,
полученных физическими лицами в соответствии  со
статьей  228   Налогового   кодекса   Российской Федерации
</t>
  </si>
  <si>
    <t>Расходы на осуществление переданных полномочий по вопросам местного значения (Иные межбюджетные трансферты) (Перечисления дригим бюджетам бюджетной системы Российской Федерации)</t>
  </si>
  <si>
    <t>951 0412 9998701 540 251</t>
  </si>
  <si>
    <t>ДОХОДЫ БЮДЖЕТА - ВСЕГО</t>
  </si>
  <si>
    <t>010</t>
  </si>
  <si>
    <t>в том числе:</t>
  </si>
  <si>
    <t>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</si>
  <si>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</si>
  <si>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</si>
  <si>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</si>
  <si>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</si>
  <si>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</si>
  <si>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t>
  </si>
  <si>
    <t>НАЛОГИ НА СОВОКУПНЫЙ ДОХОД</t>
  </si>
  <si>
    <t xml:space="preserve">182 1 05 00000 00 0000 000 </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</si>
  <si>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</si>
  <si>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</si>
  <si>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Штрафы по единому налогу, взимаемый с налогоплательщиков, выбравших в качестве объекта налогообложения доходы, уменьшенные на величину расходов</t>
  </si>
  <si>
    <t>182 105 01020 01 3000 110</t>
  </si>
  <si>
    <t> Единый сельскохозяйственный налог</t>
  </si>
  <si>
    <t>НАЛОГИ НА ИМУЩЕСТВО</t>
  </si>
  <si>
    <t>182 1 06 00000 00  0000 000</t>
  </si>
  <si>
    <t>Налог на имущество  физических лиц</t>
  </si>
  <si>
    <t>182 1 06 01000 00 0000 110</t>
  </si>
  <si>
    <t>182 1 06 01030 10 0000 110</t>
  </si>
  <si>
    <t>182 1 06 01030 10 1000 110</t>
  </si>
  <si>
    <t>182 1 06 01030 10 2000 110</t>
  </si>
  <si>
    <t>Земельный налог</t>
  </si>
  <si>
    <t>951 0405 1462836 414 226</t>
  </si>
  <si>
    <t>951 0104 1512816 244 226</t>
  </si>
  <si>
    <t>951 0502 0112819 244 225</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</si>
  <si>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</si>
  <si>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951 0801 0410059 612 241</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</si>
  <si>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</si>
  <si>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</si>
  <si>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</si>
  <si>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</si>
  <si>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182 1 06 06013 10 0000 110</t>
  </si>
  <si>
    <t>182 1 06 06013 10 1000 110</t>
  </si>
  <si>
    <t>Пени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</si>
  <si>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</si>
  <si>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</si>
  <si>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182 1 06 06020 00 0000 110</t>
  </si>
  <si>
    <t>951 0502 0112818 244 226</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</si>
  <si>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</si>
  <si>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Дотации бюджетам поселений на выравнивание бюджетной обеспеченности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</si>
  <si>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</si>
  <si>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182 1 06 06023 10 0000 110</t>
  </si>
  <si>
    <t>182 1 06 06023 10 1000 110</t>
  </si>
  <si>
    <t>Пени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</si>
  <si>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182 1 06 06023 10 2000 110</t>
  </si>
  <si>
    <t>Акт штраф по земельному налогу, взимаемый по ставке, установленной подпунктом 2 п.1 ст.394 Налогового кодекса Российской Федерации  и применяемым к объектам налогообложения, расположенным в границах поселений</t>
  </si>
  <si>
    <t>182 1 06 06023 10 4000 110</t>
  </si>
  <si>
    <t> ДОХОДЫ ОТ ИСПОЛЬЗОВАНИЯ ИМУЩЕСТВА, НАХОДЯЩЕГОСЯ В ГОСУДАРСТВЕННОЙ И МУНИЦИПАЛЬНОЙ СОБСТВЕННОСТИ</t>
  </si>
  <si>
    <t xml:space="preserve">000 1 11 00000 00 0000 000 </t>
  </si>
  <si>
    <t>815 1 11 05010 00 0000 120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</si>
  <si>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</si>
  <si>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</si>
  <si>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</si>
  <si>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</si>
  <si>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Субсидии бюджетам субъектов Российской Федерации и муниципальных образований (межбюджетные субсидии)</t>
  </si>
  <si>
    <t>951 2 02 02000 00 0000 151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</si>
  <si>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</si>
  <si>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951 2 02 02089 00 0000 151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</si>
  <si>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</si>
  <si>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951 2 02 02089 10 0001 151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</si>
  <si>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</si>
  <si>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</si>
  <si>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воинские комиссариаты</t>
  </si>
  <si>
    <t>951 2 02 03015 00 0000 151</t>
  </si>
  <si>
    <t>Субвенции бюджетам поселений на осуществление первичного воинского учета на территориях, где отсутствуют воинские комиссариаты</t>
  </si>
  <si>
    <t>951 2 02 03015 10 0000 151</t>
  </si>
  <si>
    <t>Иные межбюджетные трансферты</t>
  </si>
  <si>
    <t>951 2 02 04000 00 0000 151</t>
  </si>
  <si>
    <t>Прочие межбюджетные трансферты, передаваемые бюджетам</t>
  </si>
  <si>
    <t>951 2 02 04999 00 0000 151</t>
  </si>
  <si>
    <t>Прочие межбюджетные трансферты, передаваемые бюджетам поселений</t>
  </si>
  <si>
    <t>951 2 02 04999 10 0000 151</t>
  </si>
  <si>
    <t>Форма 0503117 с. 2</t>
  </si>
  <si>
    <t>2. РАСХОДЫ БЮДЖЕТА</t>
  </si>
  <si>
    <t>Код расхода по бюджетной классификации</t>
  </si>
  <si>
    <t>200</t>
  </si>
  <si>
    <t>х</t>
  </si>
  <si>
    <t>Форма 0503117 с. 3</t>
  </si>
  <si>
    <t>Утвержденные 
бюджетные 
назначения</t>
  </si>
  <si>
    <t>500</t>
  </si>
  <si>
    <t>520</t>
  </si>
  <si>
    <t>из них:</t>
  </si>
  <si>
    <t>620</t>
  </si>
  <si>
    <t>Изменение остатков средств</t>
  </si>
  <si>
    <t>700</t>
  </si>
  <si>
    <t>000 0105 00 00 00 0000 000</t>
  </si>
  <si>
    <t>710</t>
  </si>
  <si>
    <t>000 0105 02 01 10 0000 510</t>
  </si>
  <si>
    <t>720</t>
  </si>
  <si>
    <t>000 0105 02 01 10 0000 610</t>
  </si>
  <si>
    <t>Руководитель</t>
  </si>
  <si>
    <t>(подпись)</t>
  </si>
  <si>
    <t>(расшифровка подписи)</t>
  </si>
  <si>
    <t>Начальник сектора экономики-</t>
  </si>
  <si>
    <t>и финансов</t>
  </si>
  <si>
    <t>Н.Г. Холодилина</t>
  </si>
  <si>
    <t>Главный бухгалтер</t>
  </si>
  <si>
    <t>Н.Н.Машкина</t>
  </si>
  <si>
    <t>"</t>
  </si>
  <si>
    <t>г.</t>
  </si>
  <si>
    <t>ДОХОДЫ  ОТ   ПРОДАЖИ   МАТЕРИАЛЬНЫХ   И НЕМАТЕРИАЛЬНЫХ АКТИВОВ</t>
  </si>
  <si>
    <t>182 1 05 01000 00 0000 110</t>
  </si>
  <si>
    <t>951 1 17 00000 00 0000 000</t>
  </si>
  <si>
    <t>914 1 14 06010 00 0000 430</t>
  </si>
  <si>
    <t>914 1 14 06000 00 0000 430</t>
  </si>
  <si>
    <t>914 1 14 00000 00 0000 000</t>
  </si>
  <si>
    <t>ПРОЧИЕ НЕНАЛОГОВЫЕ ДОХОДЫ</t>
  </si>
  <si>
    <t>951 2 02 03024 10 0000 151</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</si>
  <si>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</si>
  <si>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</si>
  <si>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951 2 02 03024 00 0000 151</t>
  </si>
  <si>
    <t>182 1 05 01011 01 0000 110</t>
  </si>
  <si>
    <t>Налог, взимаемый с налогоплательщиков, выбравших в качестве объекта налогообложения  доходы</t>
  </si>
  <si>
    <t>182 1 05 01010 00 0000 110</t>
  </si>
  <si>
    <t>182 1 05 01021 01 1000 110</t>
  </si>
  <si>
    <t>Налог, взимаемый с налогоплательщиков, выбравших в качестве объекта налогообложения доходы, уменьшенные на величину расходов</t>
  </si>
  <si>
    <t>951 1 11 05020 00 0000 120</t>
  </si>
  <si>
    <t>951 1 11 05025 10 0000 120</t>
  </si>
  <si>
    <t>182 1 05 01020 01 0000 110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</si>
  <si>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</si>
  <si>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</si>
  <si>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</si>
  <si>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182 1 01 02030 01 0000 110</t>
  </si>
  <si>
    <t>182 1 01 02030 01 1000 110</t>
  </si>
  <si>
    <t>951 1 17 14000 00 0000 180</t>
  </si>
  <si>
    <t>951 1 17 14030 10 0000 180</t>
  </si>
  <si>
    <t>Средства самообложения граждан</t>
  </si>
  <si>
    <t xml:space="preserve">Средства самообложения граждан, зачисляемые в бюджеты поселений </t>
  </si>
  <si>
    <t>182 1 01 02020 01 1000 110</t>
  </si>
  <si>
    <t>Акцизы по подакцизным товарам (продукции), производимым на территории Российской Федерации</t>
  </si>
  <si>
    <t>951 1101 0612808 244 290</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</si>
  <si>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</si>
  <si>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в объекты капитального строительства государственной (муниципальной) собственности) (Прочие работы, услуги)</t>
  </si>
  <si>
    <t>Расходы на комплексное обустройство площадок под компактную  
жилищную застройку в сельской местности в рамках подпрограммы «Устойчивое развитие территорий Песчанокопского сельского поселения на 2014 - 2017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</si>
  <si>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(Прочие работы, услуги)</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</si>
  <si>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(Бюджетные инвестиции в объекты капитального строительства государственной (муниципальной) собственности) (Прочие работы, услуги)</t>
  </si>
  <si>
    <t>951 0409 0812811 414 226</t>
  </si>
  <si>
    <t>951 0409 0812833 243 226</t>
  </si>
  <si>
    <t>Расходы  за счет средств местного бюджета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</si>
  <si>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Расходы  за счет средств местного бюджета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государствееных (муниципальных) нужд) (Работы, услуги по содержанию имущества)</t>
  </si>
  <si>
    <t>951 0409 0812835 244 225</t>
  </si>
  <si>
    <t>951 0502 0112818 244 340</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</si>
  <si>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материальныз запасов)</t>
  </si>
  <si>
    <t>Обеспечение мероприятий по повышению качества и надежности коммунальных услуг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</si>
  <si>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951 0309 0212803 244 340</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</si>
  <si>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(Увеличение стоимости материальных запасов)</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</si>
  <si>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(Увеличение стоимости основных средств)</t>
  </si>
  <si>
    <t>Выплата муниципальной пенсии за выслугу лет лицам, замещавшим муниципальные должности и должности муниципальной службы в рамках подпрограммы (Совершенствование системы социальной поддержки отдельных категорий граждан"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</si>
  <si>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951 1101 0612808 244 226</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</si>
  <si>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работы, услуги)</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</si>
  <si>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</si>
  <si>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</si>
  <si>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моторное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</si>
  <si>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</si>
  <si>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</si>
  <si>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</si>
  <si>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</si>
  <si>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от сдачи в аренду имущества, составляющего казну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</si>
  <si>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</si>
  <si>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951 1 11 05070 00 0000 120</t>
  </si>
  <si>
    <t>951 1 11 05075 10 0000 120</t>
  </si>
  <si>
    <t>182 1 05 01021 01 2000 110</t>
  </si>
  <si>
    <t>Пени по налогу, взимаемому с налогоплательщиков, выбравших в качестве объекта налогообложения доходы, уменьшенные на величину расходов</t>
  </si>
  <si>
    <t>182 1 05 03010 01 3000 110</t>
  </si>
  <si>
    <t> Штрафы по единому сельскохозяйственному налогу</t>
  </si>
  <si>
    <t>000 1 16 00000 00 0000 000</t>
  </si>
  <si>
    <t>815 1 11 05013 10 0000 120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</si>
  <si>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</si>
  <si>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</si>
  <si>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   161 1 16 33000 00 0000 140   </t>
  </si>
  <si>
    <t xml:space="preserve">   161 1 16 33050 10 6000 140   </t>
  </si>
  <si>
    <t>182 1 05 03010 01 0000 110</t>
  </si>
  <si>
    <t xml:space="preserve">ШТРАФЫ, САНКЦИИ, ВОЗМЕЩЕНИЕ УЩЕРБА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</si>
  <si>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</si>
  <si>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182 1 05 01021 01 0000 110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</si>
  <si>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</si>
  <si>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на имущество физических лиц, взимаемый по ставкам, применяемым к объектам налогообложения, расположенным в границах поселений</t>
  </si>
  <si>
    <t>января</t>
  </si>
  <si>
    <t>2015 г.</t>
  </si>
  <si>
    <t>01.01.2015</t>
  </si>
  <si>
    <t>914 1 14 06020 10 0000 430</t>
  </si>
  <si>
    <t>914 1 14 06025 10 0000 430</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</si>
  <si>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</si>
  <si>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</si>
  <si>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Пени по налогу на имущество физических лиц, взимаемому по ставкам, применяемым к объектам налогообложения, расположенным в границах поселений</t>
  </si>
  <si>
    <t>951 1 17 05050 10 0000 180</t>
  </si>
  <si>
    <t>951 1 17 05000 00 0000 180</t>
  </si>
  <si>
    <t>Прочие неалоговые доходы</t>
  </si>
  <si>
    <t>Прочие неналоговые доходы бюджетов поселений</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</si>
  <si>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</si>
  <si>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914 1 14 06013 10 0000 430</t>
  </si>
  <si>
    <t>951 2 02 01000 00 0000 151</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</si>
  <si>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</si>
  <si>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951 0503 0522821 244 225</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</si>
  <si>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</si>
  <si>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951 0503 0522822 244 225</t>
  </si>
  <si>
    <t xml:space="preserve">   857 1 16 51000 02 0000 140   </t>
  </si>
  <si>
    <t xml:space="preserve">   857 1 16 51040 02 0000 140   </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</si>
  <si>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</si>
  <si>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951 0801 0410059 611 241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</si>
  <si>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иные цели) (Безвозмездные перечисления государственным и муниципальным организациям)</t>
  </si>
  <si>
    <t>951 0502 0112801 244 225</t>
  </si>
  <si>
    <t>Мероприятия по развитию массовой физической культуры и спорта в рамках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</si>
  <si>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951 1101 0602808 244 290</t>
  </si>
  <si>
    <t>951 0406 9997107414226</t>
  </si>
  <si>
    <t>951 0502 9997107 414 310</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</si>
  <si>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</si>
  <si>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951 0503 0112820 244 223</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</si>
  <si>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</si>
  <si>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951 0503 0112820 244 225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</si>
  <si>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</si>
  <si>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951 0503 0112820 244 340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</si>
  <si>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</si>
  <si>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951 0503 0522806 244 225</t>
  </si>
  <si>
    <t>Уплата членского взноса в Совет муниципальных образований  
Ростовской области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расходы)</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</si>
  <si>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</si>
  <si>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951 0104 8910011 121 211</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</si>
  <si>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</si>
  <si>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</si>
  <si>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</si>
  <si>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</si>
  <si>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</si>
  <si>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</si>
  <si>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(Безвозмездные перечисления государственным и муниципальным организациям)</t>
  </si>
  <si>
    <t>951 0502 0112818 244 241</t>
  </si>
  <si>
    <t>951 0502 0112818 244 310</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</si>
  <si>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</si>
  <si>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</si>
  <si>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</si>
  <si>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</si>
  <si>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</si>
  <si>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</si>
  <si>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</si>
  <si>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</si>
  <si>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</si>
  <si>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182 1 05 01011 01 2000 110</t>
  </si>
  <si>
    <t>Пени по налогу, взимаемому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</si>
  <si>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</si>
  <si>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</si>
  <si>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182 1 05 01012 01 1000 110</t>
  </si>
  <si>
    <t>Пени по налогу, взимаемому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</si>
  <si>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</si>
  <si>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182 1 05 01050 01 2000 110</t>
  </si>
  <si>
    <t xml:space="preserve">Пени по минимальному налогу, зичисляемые в бюджеты субъектов Российской Федерации </t>
  </si>
  <si>
    <t>951 0104 8910019 244 310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</si>
  <si>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основных средств)</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</si>
  <si>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</si>
  <si>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951 0503 0522806 244 340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</si>
  <si>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</si>
  <si>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951 0503 0522822 244 226</t>
  </si>
  <si>
    <t>15</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</si>
  <si>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</si>
  <si>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951 0503 0522822 244 310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</si>
  <si>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налога на имущество организаций и земельного налога) (Прочие расходы)</t>
  </si>
  <si>
    <t>951 0104 8910019 851 290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</si>
  <si>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прочих налогов, сборов и иных платежей) (Прочие расходы)</t>
  </si>
  <si>
    <t>951 0104 8910019 852 290</t>
  </si>
  <si>
    <t>182 1 05 01021 01 3000 110</t>
  </si>
  <si>
    <t>Штрафы по налогу, взимаемому с налогоплательщиков, выбравших в качестве объекта налогообложения доходы, уменьшенные на величину расходов</t>
  </si>
  <si>
    <t>Денежные взыскания (штрафы), установленные законами субъектов Российской Федерации за несоблюдение муниципальных правовых актов, зачисляемых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</si>
  <si>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</si>
  <si>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182 1 05 01050 01 1000 110</t>
  </si>
  <si>
    <t>182 1 05 01050 01 0000 110</t>
  </si>
  <si>
    <t xml:space="preserve">Минимальный налог, зичисляемый в бюджеты субъектов Российской Федерации </t>
  </si>
  <si>
    <t>951 0503 0522822 244 340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</si>
  <si>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</si>
  <si>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182 1 05 01011 01 3000 110</t>
  </si>
  <si>
    <t>Штрафы по налогу, взимаемому с налогоплательщиков, выбравших в качестве объекта налогообложения  доходы</t>
  </si>
  <si>
    <t>182 1 05 03020 01 2000 110</t>
  </si>
  <si>
    <t>Пени по единому сельскохозяйственному налогу (за налоговые периоды, истекшие до 1 января 2011 года)</t>
  </si>
  <si>
    <t>Иные межбюджетные трансферты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</si>
  <si>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951 0409 0817109 243 226</t>
  </si>
  <si>
    <t>Расходы на ремонт и обслуживание объектов газоснабжения в рамках подпрограммы "Модернизация объектов коммунальной инфраструктуры" муниципальной прграммы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</si>
  <si>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182 1 06 06023 10 3000 110</t>
  </si>
  <si>
    <t>Штрафы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</si>
  <si>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951 0405 1462836 414 310</t>
  </si>
  <si>
    <t>951 0405 1467368 414 310</t>
  </si>
  <si>
    <t>951 0503 0522806 244 226</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</si>
  <si>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</si>
  <si>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951 0503 0522806 244 310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</si>
  <si>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</si>
  <si>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951 0705 0722810 244 226</t>
  </si>
  <si>
    <t>Мероприятия в сфере переподготовки и повышения квалификации муниципальных служащих в рамках подпрограммы «Профессиональная переподготовка и повышение квалификации муниципальных служащих» муниципальной программы 
Песчанокопского сельского поселения «Экономическое развитие и инновационная экономика" (Иные закупки товаров, работ и услуг для обеспечения государственных (муниципальных) нужд) (Прочие работы, услуги)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</si>
  <si>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</si>
  <si>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951 0104 9997239 244 340</t>
  </si>
  <si>
    <t xml:space="preserve">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t>
  </si>
  <si>
    <t>951 0104 9998701 540 251</t>
  </si>
  <si>
    <t>951 0107 9999035 880 290</t>
  </si>
  <si>
    <t>Подготовка и проведение выборов Главы Песчанокопского сельского поселения Песчанокопского района и депутатов 
Собрания депутатов Песчанокопского сельского поселения Песчанокопского района в рамках непрограммных расходов органов местного самоуправления Песчанокопского района (Специальные расходы) (Прочие расходы)</t>
  </si>
  <si>
    <t>Резервный фонд местных администраций (Резервные средства) (Прочие расходы)</t>
  </si>
  <si>
    <t>Резервный фонд местных администраций (Резервные средства) (Пособия по социальной помощи населению)</t>
  </si>
  <si>
    <t>951 0113 9919010 870 262</t>
  </si>
  <si>
    <t xml:space="preserve">9510113 9919010 870 290 </t>
  </si>
  <si>
    <t>Мероприятия в сфере средств массовой информации и коммуникаций (Прочая закупка товаров, работ и услуг для обеспечения государственных (муниципальных) нужд) (Прочие работы, услуги)</t>
  </si>
  <si>
    <t>951 0113 9992102 244 226</t>
  </si>
  <si>
    <t>951 0113 9992296 244 226</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</si>
</sst>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31">
    <font>
      <sz val="10"/>
      <name val="Arial Cyr"/>
      <family val="2"/>
    </font>
    <font>
      <sz val="10"/>
      <name val="Arial"/>
      <family val="0"/>
    </font>
    <font>
      <sz val="9"/>
      <name val="Arial"/>
      <family val="2"/>
    </font>
    <font>
      <b/>
      <sz val="11"/>
      <name val="Arial"/>
      <family val="2"/>
    </font>
    <font>
      <sz val="8"/>
      <name val="Arial"/>
      <family val="2"/>
    </font>
    <font>
      <b/>
      <sz val="10"/>
      <name val="Arial"/>
      <family val="2"/>
    </font>
    <font>
      <sz val="11"/>
      <name val="Arial"/>
      <family val="2"/>
    </font>
    <font>
      <u val="single"/>
      <sz val="10"/>
      <color indexed="12"/>
      <name val="Arial Cyr"/>
      <family val="2"/>
    </font>
    <font>
      <u val="single"/>
      <sz val="10"/>
      <color indexed="36"/>
      <name val="Arial Cyr"/>
      <family val="2"/>
    </font>
    <font>
      <b/>
      <sz val="10"/>
      <color indexed="8"/>
      <name val="Arial"/>
      <family val="2"/>
    </font>
    <font>
      <sz val="10"/>
      <color indexed="8"/>
      <name val="Arial"/>
      <family val="2"/>
    </font>
    <font>
      <sz val="10"/>
      <color indexed="10"/>
      <name val="Arial"/>
      <family val="2"/>
    </font>
    <font>
      <b/>
      <sz val="10"/>
      <color indexed="10"/>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medium">
        <color indexed="8"/>
      </top>
      <bottom>
        <color indexed="63"/>
      </botto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8"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0" fillId="4" borderId="0" applyNumberFormat="0" applyBorder="0" applyAlignment="0" applyProtection="0"/>
  </cellStyleXfs>
  <cellXfs count="22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4" fillId="24" borderId="0" xfId="0" applyFont="1" applyFill="1" applyAlignment="1">
      <alignment/>
    </xf>
    <xf numFmtId="0" fontId="6" fillId="0" borderId="0" xfId="0" applyFont="1" applyAlignment="1">
      <alignment/>
    </xf>
    <xf numFmtId="0" fontId="2" fillId="0" borderId="0" xfId="0" applyFont="1" applyAlignment="1">
      <alignment vertical="top"/>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xf>
    <xf numFmtId="0" fontId="4" fillId="0" borderId="0" xfId="0" applyFont="1" applyBorder="1" applyAlignment="1">
      <alignment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5" fillId="0" borderId="0" xfId="0" applyFont="1" applyFill="1" applyAlignment="1">
      <alignment/>
    </xf>
    <xf numFmtId="0" fontId="1" fillId="0" borderId="11" xfId="0" applyFont="1" applyFill="1" applyBorder="1" applyAlignment="1">
      <alignment horizontal="left"/>
    </xf>
    <xf numFmtId="0" fontId="1" fillId="24" borderId="0" xfId="0" applyFont="1" applyFill="1" applyAlignment="1">
      <alignment/>
    </xf>
    <xf numFmtId="0" fontId="5" fillId="0" borderId="0" xfId="0" applyFont="1" applyFill="1" applyBorder="1" applyAlignment="1">
      <alignment horizontal="center"/>
    </xf>
    <xf numFmtId="0" fontId="1" fillId="0" borderId="0" xfId="0" applyFont="1" applyFill="1" applyBorder="1" applyAlignment="1">
      <alignment horizontal="center"/>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0" fontId="12" fillId="0" borderId="0" xfId="0" applyFont="1" applyFill="1" applyBorder="1" applyAlignment="1">
      <alignment horizontal="center"/>
    </xf>
    <xf numFmtId="2" fontId="1" fillId="0" borderId="0" xfId="0" applyNumberFormat="1" applyFont="1" applyFill="1" applyBorder="1" applyAlignment="1">
      <alignment horizontal="center"/>
    </xf>
    <xf numFmtId="0" fontId="1" fillId="0" borderId="12" xfId="0" applyFont="1" applyFill="1" applyBorder="1" applyAlignment="1">
      <alignment horizontal="left"/>
    </xf>
    <xf numFmtId="4" fontId="1" fillId="0" borderId="11" xfId="0" applyNumberFormat="1" applyFont="1" applyFill="1" applyBorder="1" applyAlignment="1">
      <alignment horizontal="center" vertical="center"/>
    </xf>
    <xf numFmtId="49" fontId="1" fillId="0" borderId="11" xfId="0" applyNumberFormat="1" applyFont="1" applyBorder="1" applyAlignment="1">
      <alignment horizontal="center" vertical="center"/>
    </xf>
    <xf numFmtId="4" fontId="1" fillId="24"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wrapText="1"/>
    </xf>
    <xf numFmtId="0" fontId="10" fillId="0" borderId="11" xfId="0" applyFont="1" applyFill="1" applyBorder="1" applyAlignment="1">
      <alignment horizontal="left" wrapText="1"/>
    </xf>
    <xf numFmtId="49" fontId="5"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left" vertical="top" wrapText="1"/>
    </xf>
    <xf numFmtId="4" fontId="1" fillId="0" borderId="11" xfId="0" applyNumberFormat="1" applyFont="1" applyFill="1" applyBorder="1" applyAlignment="1">
      <alignment horizontal="center" vertical="center" wrapText="1"/>
    </xf>
    <xf numFmtId="0" fontId="2" fillId="0" borderId="11" xfId="0" applyFont="1" applyFill="1" applyBorder="1" applyAlignment="1">
      <alignment horizontal="left" wrapText="1"/>
    </xf>
    <xf numFmtId="49" fontId="2"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wrapText="1"/>
    </xf>
    <xf numFmtId="0" fontId="1" fillId="0" borderId="11" xfId="0" applyFont="1" applyFill="1" applyBorder="1" applyAlignment="1">
      <alignment horizontal="left" wrapText="1"/>
    </xf>
    <xf numFmtId="0" fontId="5" fillId="0" borderId="11" xfId="0" applyFont="1" applyFill="1" applyBorder="1" applyAlignment="1">
      <alignment horizontal="left" wrapText="1"/>
    </xf>
    <xf numFmtId="49" fontId="5" fillId="0" borderId="11" xfId="0" applyNumberFormat="1" applyFont="1" applyBorder="1" applyAlignment="1">
      <alignment horizontal="center" vertical="center"/>
    </xf>
    <xf numFmtId="4" fontId="5" fillId="0" borderId="1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9" fontId="5" fillId="24" borderId="11"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wrapText="1"/>
    </xf>
    <xf numFmtId="4" fontId="9" fillId="0" borderId="11" xfId="0" applyNumberFormat="1" applyFont="1" applyFill="1" applyBorder="1" applyAlignment="1">
      <alignment horizontal="center" vertical="center" wrapText="1"/>
    </xf>
    <xf numFmtId="0" fontId="1" fillId="0" borderId="11" xfId="0" applyFont="1" applyFill="1" applyBorder="1" applyAlignment="1">
      <alignment wrapText="1"/>
    </xf>
    <xf numFmtId="0" fontId="5" fillId="0" borderId="13" xfId="0" applyFont="1" applyFill="1" applyBorder="1" applyAlignment="1">
      <alignment horizontal="left" wrapText="1"/>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4" fontId="1" fillId="0" borderId="1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0" fontId="5" fillId="0" borderId="11" xfId="0" applyFont="1" applyFill="1" applyBorder="1" applyAlignment="1">
      <alignment horizontal="left"/>
    </xf>
    <xf numFmtId="0" fontId="1" fillId="0" borderId="11" xfId="0" applyFont="1" applyFill="1" applyBorder="1" applyAlignment="1">
      <alignment horizontal="left"/>
    </xf>
    <xf numFmtId="168" fontId="1" fillId="0" borderId="13" xfId="0" applyNumberFormat="1" applyFont="1" applyFill="1" applyBorder="1" applyAlignment="1">
      <alignment horizontal="left" vertical="center" wrapText="1"/>
    </xf>
    <xf numFmtId="168" fontId="1" fillId="0" borderId="14" xfId="0" applyNumberFormat="1" applyFont="1" applyFill="1" applyBorder="1" applyAlignment="1">
      <alignment horizontal="left" vertical="center" wrapText="1"/>
    </xf>
    <xf numFmtId="168" fontId="1" fillId="0" borderId="15" xfId="0" applyNumberFormat="1" applyFont="1" applyFill="1" applyBorder="1" applyAlignment="1">
      <alignment horizontal="left" vertical="center" wrapText="1"/>
    </xf>
    <xf numFmtId="168" fontId="5" fillId="0" borderId="13" xfId="0" applyNumberFormat="1" applyFont="1" applyFill="1" applyBorder="1" applyAlignment="1">
      <alignment horizontal="left" vertical="center" wrapText="1"/>
    </xf>
    <xf numFmtId="168" fontId="5" fillId="0" borderId="14" xfId="0" applyNumberFormat="1" applyFont="1" applyFill="1" applyBorder="1" applyAlignment="1">
      <alignment horizontal="left" vertical="center" wrapText="1"/>
    </xf>
    <xf numFmtId="168" fontId="5" fillId="0" borderId="15" xfId="0" applyNumberFormat="1" applyFont="1" applyFill="1" applyBorder="1" applyAlignment="1">
      <alignment horizontal="left" vertical="center" wrapText="1"/>
    </xf>
    <xf numFmtId="49" fontId="5" fillId="24" borderId="11" xfId="0" applyNumberFormat="1" applyFont="1" applyFill="1" applyBorder="1" applyAlignment="1">
      <alignment horizontal="left" vertical="top" wrapText="1"/>
    </xf>
    <xf numFmtId="49" fontId="1" fillId="24"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0" fontId="1" fillId="24" borderId="13" xfId="0" applyFont="1" applyFill="1" applyBorder="1" applyAlignment="1">
      <alignment horizontal="left" wrapText="1"/>
    </xf>
    <xf numFmtId="0" fontId="1" fillId="24" borderId="14" xfId="0" applyFont="1" applyFill="1" applyBorder="1" applyAlignment="1">
      <alignment horizontal="left" wrapText="1"/>
    </xf>
    <xf numFmtId="0" fontId="1" fillId="24" borderId="15" xfId="0" applyFont="1" applyFill="1" applyBorder="1" applyAlignment="1">
      <alignment horizontal="left" wrapText="1"/>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5" fillId="24" borderId="11" xfId="0" applyFont="1" applyFill="1" applyBorder="1" applyAlignment="1">
      <alignment horizontal="left" wrapText="1"/>
    </xf>
    <xf numFmtId="0" fontId="1"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10" fillId="24" borderId="11" xfId="0" applyFont="1" applyFill="1" applyBorder="1" applyAlignment="1">
      <alignment horizontal="left" wrapText="1"/>
    </xf>
    <xf numFmtId="0" fontId="9" fillId="24" borderId="11" xfId="0" applyFont="1" applyFill="1" applyBorder="1" applyAlignment="1">
      <alignment horizontal="left" wrapText="1"/>
    </xf>
    <xf numFmtId="0" fontId="9" fillId="25" borderId="11" xfId="0" applyFont="1" applyFill="1" applyBorder="1" applyAlignment="1">
      <alignment horizontal="left" wrapText="1"/>
    </xf>
    <xf numFmtId="49" fontId="5" fillId="25" borderId="11" xfId="0" applyNumberFormat="1" applyFont="1" applyFill="1" applyBorder="1" applyAlignment="1">
      <alignment horizontal="center" vertical="center"/>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0" fontId="5" fillId="0" borderId="11" xfId="0" applyFont="1" applyBorder="1" applyAlignment="1">
      <alignment horizontal="left"/>
    </xf>
    <xf numFmtId="0" fontId="1" fillId="0" borderId="11" xfId="0" applyFont="1" applyBorder="1" applyAlignment="1">
      <alignment horizontal="center" vertical="top" wrapText="1"/>
    </xf>
    <xf numFmtId="1" fontId="5" fillId="0" borderId="11" xfId="0" applyNumberFormat="1" applyFont="1" applyFill="1" applyBorder="1" applyAlignment="1">
      <alignment horizontal="center" vertical="center"/>
    </xf>
    <xf numFmtId="0" fontId="1" fillId="0" borderId="11" xfId="0" applyFont="1" applyBorder="1" applyAlignment="1">
      <alignment horizontal="center" vertical="top"/>
    </xf>
    <xf numFmtId="0" fontId="5" fillId="0" borderId="0" xfId="0" applyFont="1" applyBorder="1" applyAlignment="1">
      <alignment horizontal="center" vertical="center"/>
    </xf>
    <xf numFmtId="49" fontId="1" fillId="0" borderId="11"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0" fontId="2" fillId="0" borderId="10" xfId="0" applyFont="1" applyBorder="1" applyAlignment="1">
      <alignment horizontal="center"/>
    </xf>
    <xf numFmtId="49" fontId="2" fillId="0" borderId="17" xfId="0" applyNumberFormat="1" applyFont="1" applyBorder="1" applyAlignment="1">
      <alignment horizontal="center" vertical="center"/>
    </xf>
    <xf numFmtId="0" fontId="2" fillId="0" borderId="0" xfId="0" applyFont="1" applyBorder="1" applyAlignment="1">
      <alignment/>
    </xf>
    <xf numFmtId="0" fontId="2" fillId="0" borderId="14" xfId="0" applyFont="1" applyBorder="1" applyAlignment="1">
      <alignment horizontal="center"/>
    </xf>
    <xf numFmtId="0" fontId="2" fillId="0" borderId="18" xfId="0"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xf>
    <xf numFmtId="49" fontId="2" fillId="0" borderId="10" xfId="0" applyNumberFormat="1" applyFont="1" applyBorder="1" applyAlignment="1">
      <alignment horizontal="left"/>
    </xf>
    <xf numFmtId="0" fontId="4" fillId="0" borderId="0" xfId="0" applyFont="1" applyAlignment="1">
      <alignment horizontal="center"/>
    </xf>
    <xf numFmtId="49" fontId="1" fillId="24" borderId="11" xfId="0" applyNumberFormat="1" applyFont="1" applyFill="1" applyBorder="1" applyAlignment="1">
      <alignment horizontal="center" vertical="center"/>
    </xf>
    <xf numFmtId="49" fontId="1" fillId="24" borderId="13" xfId="0" applyNumberFormat="1" applyFont="1" applyFill="1" applyBorder="1" applyAlignment="1">
      <alignment horizontal="center" vertical="center"/>
    </xf>
    <xf numFmtId="49" fontId="1" fillId="24" borderId="14" xfId="0" applyNumberFormat="1" applyFont="1" applyFill="1" applyBorder="1" applyAlignment="1">
      <alignment horizontal="center" vertical="center"/>
    </xf>
    <xf numFmtId="49" fontId="1" fillId="24" borderId="15"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wrapText="1"/>
    </xf>
    <xf numFmtId="4" fontId="5" fillId="25" borderId="11" xfId="0" applyNumberFormat="1" applyFont="1" applyFill="1" applyBorder="1" applyAlignment="1">
      <alignment horizontal="center" vertical="center"/>
    </xf>
    <xf numFmtId="0" fontId="5" fillId="0" borderId="11" xfId="0" applyFont="1" applyFill="1" applyBorder="1" applyAlignment="1">
      <alignment wrapText="1"/>
    </xf>
    <xf numFmtId="1" fontId="5" fillId="0" borderId="11" xfId="0" applyNumberFormat="1" applyFont="1" applyFill="1" applyBorder="1" applyAlignment="1">
      <alignment horizontal="center"/>
    </xf>
    <xf numFmtId="49" fontId="1" fillId="0" borderId="11" xfId="0" applyNumberFormat="1" applyFont="1" applyFill="1" applyBorder="1" applyAlignment="1">
      <alignment horizontal="center"/>
    </xf>
    <xf numFmtId="4" fontId="1" fillId="0" borderId="11" xfId="0" applyNumberFormat="1" applyFont="1" applyFill="1" applyBorder="1" applyAlignment="1">
      <alignment horizontal="center"/>
    </xf>
    <xf numFmtId="1"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49" fontId="2" fillId="0" borderId="11" xfId="0" applyNumberFormat="1" applyFont="1" applyFill="1" applyBorder="1" applyAlignment="1">
      <alignment horizontal="center"/>
    </xf>
    <xf numFmtId="1" fontId="5" fillId="0" borderId="12" xfId="0" applyNumberFormat="1" applyFont="1" applyFill="1" applyBorder="1" applyAlignment="1">
      <alignment horizontal="center"/>
    </xf>
    <xf numFmtId="1" fontId="13" fillId="0" borderId="11" xfId="0" applyNumberFormat="1" applyFont="1" applyFill="1" applyBorder="1" applyAlignment="1">
      <alignment horizontal="center"/>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left" wrapText="1"/>
    </xf>
    <xf numFmtId="49" fontId="4" fillId="0" borderId="0" xfId="0" applyNumberFormat="1" applyFont="1" applyAlignment="1">
      <alignment horizontal="center"/>
    </xf>
    <xf numFmtId="4" fontId="4" fillId="0" borderId="0" xfId="0" applyNumberFormat="1" applyFont="1" applyAlignment="1">
      <alignment horizontal="center"/>
    </xf>
    <xf numFmtId="4" fontId="5" fillId="0" borderId="11" xfId="0" applyNumberFormat="1" applyFont="1" applyFill="1" applyBorder="1" applyAlignment="1">
      <alignment horizontal="center"/>
    </xf>
    <xf numFmtId="0" fontId="1" fillId="0" borderId="21" xfId="0" applyFont="1" applyFill="1" applyBorder="1" applyAlignment="1">
      <alignment horizontal="left" vertical="center" wrapText="1"/>
    </xf>
    <xf numFmtId="1" fontId="5" fillId="0" borderId="19" xfId="0" applyNumberFormat="1" applyFont="1" applyFill="1" applyBorder="1" applyAlignment="1">
      <alignment horizontal="center"/>
    </xf>
    <xf numFmtId="4" fontId="5" fillId="0" borderId="18" xfId="0" applyNumberFormat="1" applyFont="1" applyFill="1" applyBorder="1" applyAlignment="1">
      <alignment horizontal="center"/>
    </xf>
    <xf numFmtId="49" fontId="5" fillId="0" borderId="11" xfId="0" applyNumberFormat="1" applyFont="1" applyFill="1" applyBorder="1" applyAlignment="1">
      <alignment horizontal="center"/>
    </xf>
    <xf numFmtId="4" fontId="4" fillId="0" borderId="22" xfId="0" applyNumberFormat="1" applyFont="1" applyBorder="1" applyAlignment="1">
      <alignment horizontal="center"/>
    </xf>
    <xf numFmtId="0" fontId="4" fillId="0" borderId="22" xfId="0" applyFont="1" applyBorder="1" applyAlignment="1">
      <alignment horizontal="center"/>
    </xf>
    <xf numFmtId="49" fontId="1" fillId="0" borderId="12"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49" fontId="5" fillId="0" borderId="13" xfId="0" applyNumberFormat="1" applyFont="1" applyFill="1" applyBorder="1" applyAlignment="1">
      <alignment horizontal="left"/>
    </xf>
    <xf numFmtId="49" fontId="5" fillId="0" borderId="14" xfId="0" applyNumberFormat="1" applyFont="1" applyFill="1" applyBorder="1" applyAlignment="1">
      <alignment horizontal="left"/>
    </xf>
    <xf numFmtId="49" fontId="5" fillId="0" borderId="15" xfId="0" applyNumberFormat="1" applyFont="1" applyFill="1" applyBorder="1" applyAlignment="1">
      <alignment horizontal="left"/>
    </xf>
    <xf numFmtId="0" fontId="5" fillId="0" borderId="0" xfId="0" applyFont="1" applyBorder="1" applyAlignment="1">
      <alignment horizontal="center"/>
    </xf>
    <xf numFmtId="0" fontId="1" fillId="0" borderId="11" xfId="0" applyFont="1" applyFill="1" applyBorder="1" applyAlignment="1">
      <alignment horizontal="center" wrapText="1"/>
    </xf>
    <xf numFmtId="1" fontId="2" fillId="0" borderId="11"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vertical="top"/>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0" xfId="0" applyFont="1" applyBorder="1" applyAlignment="1">
      <alignment horizontal="left"/>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49" fontId="2" fillId="0" borderId="32" xfId="0" applyNumberFormat="1" applyFont="1" applyBorder="1" applyAlignment="1">
      <alignment horizontal="center"/>
    </xf>
    <xf numFmtId="49" fontId="2" fillId="0" borderId="28" xfId="0" applyNumberFormat="1" applyFont="1" applyBorder="1" applyAlignment="1">
      <alignment horizontal="center"/>
    </xf>
    <xf numFmtId="0" fontId="2" fillId="0" borderId="33" xfId="0" applyFont="1" applyBorder="1" applyAlignment="1">
      <alignment wrapText="1"/>
    </xf>
    <xf numFmtId="0" fontId="2" fillId="0" borderId="34"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2" fillId="0" borderId="30" xfId="0" applyFont="1" applyBorder="1" applyAlignment="1">
      <alignment/>
    </xf>
    <xf numFmtId="0" fontId="2" fillId="0" borderId="31" xfId="0" applyFont="1" applyBorder="1" applyAlignment="1">
      <alignment/>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left" wrapText="1" indent="2"/>
    </xf>
    <xf numFmtId="0" fontId="2" fillId="0" borderId="46" xfId="0" applyFont="1" applyBorder="1" applyAlignment="1">
      <alignment horizontal="left" wrapText="1" indent="2"/>
    </xf>
    <xf numFmtId="49" fontId="2" fillId="0" borderId="47" xfId="0" applyNumberFormat="1" applyFont="1" applyBorder="1" applyAlignment="1">
      <alignment horizontal="center"/>
    </xf>
    <xf numFmtId="49" fontId="2" fillId="0" borderId="48" xfId="0" applyNumberFormat="1" applyFont="1" applyBorder="1" applyAlignment="1">
      <alignment horizontal="center"/>
    </xf>
    <xf numFmtId="4" fontId="2" fillId="0" borderId="49" xfId="0" applyNumberFormat="1"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51" xfId="0" applyFont="1" applyBorder="1" applyAlignment="1">
      <alignment wrapText="1"/>
    </xf>
    <xf numFmtId="0" fontId="2" fillId="0" borderId="52" xfId="0" applyFont="1" applyBorder="1" applyAlignment="1">
      <alignment wrapText="1"/>
    </xf>
    <xf numFmtId="49" fontId="2" fillId="0" borderId="53" xfId="0" applyNumberFormat="1" applyFont="1" applyBorder="1" applyAlignment="1">
      <alignment horizontal="center"/>
    </xf>
    <xf numFmtId="49" fontId="2" fillId="0" borderId="49" xfId="0" applyNumberFormat="1" applyFont="1" applyBorder="1" applyAlignment="1">
      <alignment horizontal="center"/>
    </xf>
    <xf numFmtId="0" fontId="3" fillId="0" borderId="39" xfId="0" applyFont="1" applyBorder="1" applyAlignment="1">
      <alignment horizontal="center" vertical="center"/>
    </xf>
    <xf numFmtId="0" fontId="2" fillId="0" borderId="5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top"/>
    </xf>
    <xf numFmtId="0" fontId="2" fillId="0" borderId="35" xfId="0" applyFont="1" applyBorder="1" applyAlignment="1">
      <alignment horizontal="center" vertical="top"/>
    </xf>
    <xf numFmtId="0" fontId="2" fillId="0" borderId="54" xfId="0" applyFont="1" applyBorder="1" applyAlignment="1">
      <alignment horizontal="center" vertical="top"/>
    </xf>
    <xf numFmtId="0" fontId="2" fillId="0" borderId="28" xfId="0" applyFont="1" applyBorder="1" applyAlignment="1">
      <alignment horizontal="center" vertical="top"/>
    </xf>
    <xf numFmtId="0" fontId="2" fillId="0" borderId="0" xfId="0" applyFont="1" applyBorder="1" applyAlignment="1">
      <alignment horizontal="left" vertical="center" wrapText="1" indent="2"/>
    </xf>
    <xf numFmtId="0" fontId="2" fillId="0" borderId="57" xfId="0" applyFont="1" applyBorder="1" applyAlignment="1">
      <alignment horizontal="left" vertical="center" wrapText="1" indent="2"/>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L121"/>
  <sheetViews>
    <sheetView zoomScaleSheetLayoutView="100" zoomScalePageLayoutView="0" workbookViewId="0" topLeftCell="Q116">
      <selection activeCell="BX33" sqref="BX33:CE33"/>
    </sheetView>
  </sheetViews>
  <sheetFormatPr defaultColWidth="0.875" defaultRowHeight="12.75"/>
  <cols>
    <col min="1" max="14" width="0.875" style="1" customWidth="1"/>
    <col min="15" max="15" width="1.25" style="1" customWidth="1"/>
    <col min="16" max="17" width="0.875" style="1" customWidth="1"/>
    <col min="18" max="18" width="5.375" style="1" customWidth="1"/>
    <col min="19" max="27" width="0.875" style="1" customWidth="1"/>
    <col min="28" max="28" width="19.125" style="1" customWidth="1"/>
    <col min="29" max="29" width="0.875" style="1" customWidth="1"/>
    <col min="30" max="30" width="0" style="1" hidden="1" customWidth="1"/>
    <col min="31" max="31" width="7.00390625" style="1" customWidth="1"/>
    <col min="32" max="32" width="3.375" style="1" customWidth="1"/>
    <col min="33" max="52" width="0.875" style="1" customWidth="1"/>
    <col min="53" max="53" width="15.125" style="1" customWidth="1"/>
    <col min="54" max="54" width="6.125" style="1" customWidth="1"/>
    <col min="55" max="66" width="0.875" style="1" customWidth="1"/>
    <col min="67" max="67" width="0.74609375" style="1" customWidth="1"/>
    <col min="68" max="74" width="0" style="1" hidden="1" customWidth="1"/>
    <col min="75" max="75" width="1.875" style="1" customWidth="1"/>
    <col min="76" max="76" width="0.875" style="1" customWidth="1"/>
    <col min="77" max="77" width="1.37890625" style="1" customWidth="1"/>
    <col min="78" max="82" width="0.875" style="1" customWidth="1"/>
    <col min="83" max="83" width="8.125" style="1" customWidth="1"/>
    <col min="84" max="85" width="0.875" style="1" customWidth="1"/>
    <col min="86" max="86" width="3.75390625" style="1" customWidth="1"/>
    <col min="87" max="89" width="0.875" style="1" customWidth="1"/>
    <col min="90" max="90" width="1.625" style="1" customWidth="1"/>
    <col min="91" max="91" width="0" style="1" hidden="1" customWidth="1"/>
    <col min="92" max="92" width="0.2421875" style="1" customWidth="1"/>
    <col min="93" max="93" width="0" style="1" hidden="1" customWidth="1"/>
    <col min="94" max="94" width="0.6171875" style="1" customWidth="1"/>
    <col min="95" max="95" width="0.2421875" style="1" customWidth="1"/>
    <col min="96" max="96" width="1.75390625" style="1" customWidth="1"/>
    <col min="97" max="97" width="0.37109375" style="1" customWidth="1"/>
    <col min="98" max="99" width="0" style="1" hidden="1" customWidth="1"/>
    <col min="100" max="101" width="0.875" style="1" customWidth="1"/>
    <col min="102" max="102" width="0.74609375" style="1" customWidth="1"/>
    <col min="103" max="103" width="9.25390625" style="1" hidden="1" customWidth="1"/>
    <col min="104" max="104" width="1.875" style="1" hidden="1" customWidth="1"/>
    <col min="105" max="105" width="0.875" style="1" hidden="1" customWidth="1"/>
    <col min="106" max="16384" width="0.875" style="1" customWidth="1"/>
  </cols>
  <sheetData>
    <row r="1" ht="3" customHeight="1"/>
    <row r="2" spans="20:103" s="2" customFormat="1" ht="15" customHeight="1">
      <c r="T2" s="3" t="s">
        <v>93</v>
      </c>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H2" s="109" t="s">
        <v>94</v>
      </c>
      <c r="CI2" s="109"/>
      <c r="CJ2" s="109"/>
      <c r="CK2" s="109"/>
      <c r="CL2" s="109"/>
      <c r="CM2" s="109"/>
      <c r="CN2" s="109"/>
      <c r="CO2" s="109"/>
      <c r="CP2" s="109"/>
      <c r="CQ2" s="109"/>
      <c r="CR2" s="109"/>
      <c r="CS2" s="109"/>
      <c r="CT2" s="109"/>
      <c r="CU2" s="109"/>
      <c r="CV2" s="109"/>
      <c r="CW2" s="109"/>
      <c r="CX2" s="109"/>
      <c r="CY2" s="109"/>
    </row>
    <row r="3" spans="1:103" s="5" customFormat="1"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BO3" s="113" t="s">
        <v>70</v>
      </c>
      <c r="BP3" s="113"/>
      <c r="BQ3" s="113"/>
      <c r="BR3" s="113"/>
      <c r="BS3" s="113"/>
      <c r="BT3" s="113"/>
      <c r="BU3" s="113"/>
      <c r="BV3" s="113"/>
      <c r="BW3" s="113"/>
      <c r="BX3" s="113"/>
      <c r="BY3" s="113"/>
      <c r="BZ3" s="113"/>
      <c r="CA3" s="113"/>
      <c r="CB3" s="113"/>
      <c r="CC3" s="113"/>
      <c r="CD3" s="113"/>
      <c r="CE3" s="113"/>
      <c r="CF3" s="113"/>
      <c r="CH3" s="110" t="s">
        <v>95</v>
      </c>
      <c r="CI3" s="110"/>
      <c r="CJ3" s="110"/>
      <c r="CK3" s="110"/>
      <c r="CL3" s="110"/>
      <c r="CM3" s="110"/>
      <c r="CN3" s="110"/>
      <c r="CO3" s="110"/>
      <c r="CP3" s="110"/>
      <c r="CQ3" s="110"/>
      <c r="CR3" s="110"/>
      <c r="CS3" s="110"/>
      <c r="CT3" s="110"/>
      <c r="CU3" s="110"/>
      <c r="CV3" s="110"/>
      <c r="CW3" s="110"/>
      <c r="CX3" s="110"/>
      <c r="CY3" s="110"/>
    </row>
    <row r="4" spans="1:103" s="5"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14" t="s">
        <v>83</v>
      </c>
      <c r="AC4" s="2"/>
      <c r="AD4" s="2"/>
      <c r="AE4" s="2"/>
      <c r="AF4" s="2"/>
      <c r="AG4" s="2"/>
      <c r="AH4" s="2"/>
      <c r="AI4" s="2"/>
      <c r="AJ4" s="2"/>
      <c r="AK4" s="111" t="s">
        <v>96</v>
      </c>
      <c r="AL4" s="111"/>
      <c r="AM4" s="111"/>
      <c r="AN4" s="111"/>
      <c r="AO4" s="111"/>
      <c r="AP4" s="111"/>
      <c r="AQ4" s="111"/>
      <c r="AR4" s="105" t="s">
        <v>303</v>
      </c>
      <c r="AS4" s="105"/>
      <c r="AT4" s="105"/>
      <c r="AU4" s="105"/>
      <c r="AV4" s="105"/>
      <c r="AW4" s="105"/>
      <c r="AX4" s="105"/>
      <c r="AY4" s="105"/>
      <c r="AZ4" s="105"/>
      <c r="BA4" s="105"/>
      <c r="BB4" s="13" t="s">
        <v>304</v>
      </c>
      <c r="BC4" s="13"/>
      <c r="BD4" s="13"/>
      <c r="BE4" s="13"/>
      <c r="BF4" s="13"/>
      <c r="BG4" s="13"/>
      <c r="BH4" s="13"/>
      <c r="BI4" s="13"/>
      <c r="BJ4" s="13"/>
      <c r="BK4" s="13"/>
      <c r="BL4" s="13"/>
      <c r="BM4" s="13"/>
      <c r="BN4" s="13"/>
      <c r="BO4" s="13"/>
      <c r="BP4" s="107">
        <v>20</v>
      </c>
      <c r="BQ4" s="107"/>
      <c r="BR4" s="107"/>
      <c r="BS4" s="107"/>
      <c r="BT4" s="112"/>
      <c r="BU4" s="112"/>
      <c r="BV4" s="112"/>
      <c r="BW4" s="2" t="s">
        <v>97</v>
      </c>
      <c r="BX4" s="2"/>
      <c r="BY4" s="2"/>
      <c r="BZ4" s="2"/>
      <c r="CA4" s="2"/>
      <c r="CB4" s="2"/>
      <c r="CC4" s="2"/>
      <c r="CD4" s="2"/>
      <c r="CE4" s="2"/>
      <c r="CF4" s="14" t="s">
        <v>98</v>
      </c>
      <c r="CG4" s="2"/>
      <c r="CH4" s="104" t="s">
        <v>305</v>
      </c>
      <c r="CI4" s="104"/>
      <c r="CJ4" s="104"/>
      <c r="CK4" s="104"/>
      <c r="CL4" s="104"/>
      <c r="CM4" s="104"/>
      <c r="CN4" s="104"/>
      <c r="CO4" s="104"/>
      <c r="CP4" s="104"/>
      <c r="CQ4" s="104"/>
      <c r="CR4" s="104"/>
      <c r="CS4" s="104"/>
      <c r="CT4" s="104"/>
      <c r="CU4" s="104"/>
      <c r="CV4" s="104"/>
      <c r="CW4" s="104"/>
      <c r="CX4" s="104"/>
      <c r="CY4" s="104"/>
    </row>
    <row r="5" spans="1:103" s="5" customFormat="1" ht="14.25" customHeight="1">
      <c r="A5" s="2" t="s">
        <v>99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14" t="s">
        <v>100</v>
      </c>
      <c r="CG5" s="2"/>
      <c r="CH5" s="104" t="s">
        <v>101</v>
      </c>
      <c r="CI5" s="104"/>
      <c r="CJ5" s="104"/>
      <c r="CK5" s="104"/>
      <c r="CL5" s="104"/>
      <c r="CM5" s="104"/>
      <c r="CN5" s="104"/>
      <c r="CO5" s="104"/>
      <c r="CP5" s="104"/>
      <c r="CQ5" s="104"/>
      <c r="CR5" s="104"/>
      <c r="CS5" s="104"/>
      <c r="CT5" s="104"/>
      <c r="CU5" s="104"/>
      <c r="CV5" s="104"/>
      <c r="CW5" s="104"/>
      <c r="CX5" s="104"/>
      <c r="CY5" s="104"/>
    </row>
    <row r="6" spans="1:103" s="5" customFormat="1" ht="12.75" customHeight="1">
      <c r="A6" s="2" t="s">
        <v>102</v>
      </c>
      <c r="B6" s="2"/>
      <c r="C6" s="2"/>
      <c r="D6" s="2"/>
      <c r="E6" s="2"/>
      <c r="F6" s="2"/>
      <c r="G6" s="2"/>
      <c r="H6" s="2"/>
      <c r="I6" s="2"/>
      <c r="J6" s="2"/>
      <c r="K6" s="2"/>
      <c r="L6" s="2"/>
      <c r="M6" s="2"/>
      <c r="N6" s="2"/>
      <c r="O6" s="2"/>
      <c r="P6" s="2"/>
      <c r="Q6" s="2"/>
      <c r="R6" s="2"/>
      <c r="S6" s="105" t="s">
        <v>103</v>
      </c>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2"/>
      <c r="CA6" s="2"/>
      <c r="CB6" s="2"/>
      <c r="CC6" s="2"/>
      <c r="CD6" s="2"/>
      <c r="CE6" s="2"/>
      <c r="CF6" s="14" t="s">
        <v>104</v>
      </c>
      <c r="CG6" s="2"/>
      <c r="CH6" s="104" t="s">
        <v>105</v>
      </c>
      <c r="CI6" s="104"/>
      <c r="CJ6" s="104"/>
      <c r="CK6" s="104"/>
      <c r="CL6" s="104"/>
      <c r="CM6" s="104"/>
      <c r="CN6" s="104"/>
      <c r="CO6" s="104"/>
      <c r="CP6" s="104"/>
      <c r="CQ6" s="104"/>
      <c r="CR6" s="104"/>
      <c r="CS6" s="104"/>
      <c r="CT6" s="104"/>
      <c r="CU6" s="104"/>
      <c r="CV6" s="104"/>
      <c r="CW6" s="104"/>
      <c r="CX6" s="104"/>
      <c r="CY6" s="104"/>
    </row>
    <row r="7" spans="1:103" s="5" customFormat="1" ht="15" customHeight="1">
      <c r="A7" s="107" t="s">
        <v>106</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8" t="s">
        <v>107</v>
      </c>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2"/>
      <c r="CA7" s="2"/>
      <c r="CB7" s="2"/>
      <c r="CC7" s="2"/>
      <c r="CD7" s="2"/>
      <c r="CE7" s="2"/>
      <c r="CF7" s="14" t="s">
        <v>108</v>
      </c>
      <c r="CG7" s="2"/>
      <c r="CH7" s="104" t="s">
        <v>109</v>
      </c>
      <c r="CI7" s="104"/>
      <c r="CJ7" s="104"/>
      <c r="CK7" s="104"/>
      <c r="CL7" s="104"/>
      <c r="CM7" s="104"/>
      <c r="CN7" s="104"/>
      <c r="CO7" s="104"/>
      <c r="CP7" s="104"/>
      <c r="CQ7" s="104"/>
      <c r="CR7" s="104"/>
      <c r="CS7" s="104"/>
      <c r="CT7" s="104"/>
      <c r="CU7" s="104"/>
      <c r="CV7" s="104"/>
      <c r="CW7" s="104"/>
      <c r="CX7" s="104"/>
      <c r="CY7" s="104"/>
    </row>
    <row r="8" spans="1:103" s="5" customFormat="1" ht="15" customHeight="1">
      <c r="A8" s="2" t="s">
        <v>110</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14"/>
      <c r="CG8" s="2"/>
      <c r="CH8" s="104"/>
      <c r="CI8" s="104"/>
      <c r="CJ8" s="104"/>
      <c r="CK8" s="104"/>
      <c r="CL8" s="104"/>
      <c r="CM8" s="104"/>
      <c r="CN8" s="104"/>
      <c r="CO8" s="104"/>
      <c r="CP8" s="104"/>
      <c r="CQ8" s="104"/>
      <c r="CR8" s="104"/>
      <c r="CS8" s="104"/>
      <c r="CT8" s="104"/>
      <c r="CU8" s="104"/>
      <c r="CV8" s="104"/>
      <c r="CW8" s="104"/>
      <c r="CX8" s="104"/>
      <c r="CY8" s="104"/>
    </row>
    <row r="9" spans="1:103" s="5" customFormat="1" ht="15" customHeight="1">
      <c r="A9" s="2" t="s">
        <v>111</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106" t="s">
        <v>112</v>
      </c>
      <c r="CI9" s="106"/>
      <c r="CJ9" s="106"/>
      <c r="CK9" s="106"/>
      <c r="CL9" s="106"/>
      <c r="CM9" s="106"/>
      <c r="CN9" s="106"/>
      <c r="CO9" s="106"/>
      <c r="CP9" s="106"/>
      <c r="CQ9" s="106"/>
      <c r="CR9" s="106"/>
      <c r="CS9" s="106"/>
      <c r="CT9" s="106"/>
      <c r="CU9" s="106"/>
      <c r="CV9" s="106"/>
      <c r="CW9" s="106"/>
      <c r="CX9" s="106"/>
      <c r="CY9" s="106"/>
    </row>
    <row r="10" spans="1:96" ht="19.5" customHeight="1">
      <c r="A10" s="102" t="s">
        <v>113</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row>
    <row r="11" spans="1:102" ht="42.75" customHeight="1">
      <c r="A11" s="99" t="s">
        <v>114</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103" t="s">
        <v>115</v>
      </c>
      <c r="AG11" s="103"/>
      <c r="AH11" s="103"/>
      <c r="AI11" s="103"/>
      <c r="AJ11" s="103"/>
      <c r="AK11" s="103"/>
      <c r="AL11" s="99" t="s">
        <v>82</v>
      </c>
      <c r="AM11" s="99"/>
      <c r="AN11" s="99"/>
      <c r="AO11" s="99"/>
      <c r="AP11" s="99"/>
      <c r="AQ11" s="99"/>
      <c r="AR11" s="99"/>
      <c r="AS11" s="99"/>
      <c r="AT11" s="99"/>
      <c r="AU11" s="99"/>
      <c r="AV11" s="99"/>
      <c r="AW11" s="99"/>
      <c r="AX11" s="99"/>
      <c r="AY11" s="99"/>
      <c r="AZ11" s="99"/>
      <c r="BA11" s="99"/>
      <c r="BB11" s="99" t="s">
        <v>116</v>
      </c>
      <c r="BC11" s="99"/>
      <c r="BD11" s="99"/>
      <c r="BE11" s="99"/>
      <c r="BF11" s="99"/>
      <c r="BG11" s="99"/>
      <c r="BH11" s="99"/>
      <c r="BI11" s="99"/>
      <c r="BJ11" s="99"/>
      <c r="BK11" s="99"/>
      <c r="BL11" s="99"/>
      <c r="BM11" s="99"/>
      <c r="BN11" s="99"/>
      <c r="BO11" s="99"/>
      <c r="BP11" s="99"/>
      <c r="BQ11" s="99"/>
      <c r="BR11" s="99"/>
      <c r="BS11" s="99"/>
      <c r="BT11" s="99"/>
      <c r="BU11" s="99"/>
      <c r="BV11" s="99"/>
      <c r="BW11" s="99"/>
      <c r="BX11" s="99" t="s">
        <v>117</v>
      </c>
      <c r="BY11" s="99"/>
      <c r="BZ11" s="99"/>
      <c r="CA11" s="99"/>
      <c r="CB11" s="99"/>
      <c r="CC11" s="99"/>
      <c r="CD11" s="99"/>
      <c r="CE11" s="99"/>
      <c r="CF11" s="99" t="s">
        <v>118</v>
      </c>
      <c r="CG11" s="99"/>
      <c r="CH11" s="99"/>
      <c r="CI11" s="99"/>
      <c r="CJ11" s="99"/>
      <c r="CK11" s="99"/>
      <c r="CL11" s="99"/>
      <c r="CM11" s="99"/>
      <c r="CN11" s="99"/>
      <c r="CO11" s="99"/>
      <c r="CP11" s="99"/>
      <c r="CQ11" s="99"/>
      <c r="CR11" s="99"/>
      <c r="CS11" s="99"/>
      <c r="CT11" s="99"/>
      <c r="CU11" s="99"/>
      <c r="CV11" s="99"/>
      <c r="CW11" s="99"/>
      <c r="CX11" s="99"/>
    </row>
    <row r="12" spans="1:102" ht="12.75">
      <c r="A12" s="101">
        <v>1</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v>2</v>
      </c>
      <c r="AG12" s="101"/>
      <c r="AH12" s="101"/>
      <c r="AI12" s="101"/>
      <c r="AJ12" s="101"/>
      <c r="AK12" s="101"/>
      <c r="AL12" s="101">
        <v>3</v>
      </c>
      <c r="AM12" s="101"/>
      <c r="AN12" s="101"/>
      <c r="AO12" s="101"/>
      <c r="AP12" s="101"/>
      <c r="AQ12" s="101"/>
      <c r="AR12" s="101"/>
      <c r="AS12" s="101"/>
      <c r="AT12" s="101"/>
      <c r="AU12" s="101"/>
      <c r="AV12" s="101"/>
      <c r="AW12" s="101"/>
      <c r="AX12" s="101"/>
      <c r="AY12" s="101"/>
      <c r="AZ12" s="101"/>
      <c r="BA12" s="101"/>
      <c r="BB12" s="101">
        <v>4</v>
      </c>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99">
        <v>5</v>
      </c>
      <c r="BY12" s="99"/>
      <c r="BZ12" s="99"/>
      <c r="CA12" s="99"/>
      <c r="CB12" s="99"/>
      <c r="CC12" s="99"/>
      <c r="CD12" s="99"/>
      <c r="CE12" s="99"/>
      <c r="CF12" s="99">
        <v>6</v>
      </c>
      <c r="CG12" s="99"/>
      <c r="CH12" s="99"/>
      <c r="CI12" s="99"/>
      <c r="CJ12" s="99"/>
      <c r="CK12" s="99"/>
      <c r="CL12" s="99"/>
      <c r="CM12" s="99"/>
      <c r="CN12" s="99"/>
      <c r="CO12" s="99"/>
      <c r="CP12" s="99"/>
      <c r="CQ12" s="99"/>
      <c r="CR12" s="99"/>
      <c r="CS12" s="99"/>
      <c r="CT12" s="99"/>
      <c r="CU12" s="99"/>
      <c r="CV12" s="99"/>
      <c r="CW12" s="99"/>
      <c r="CX12" s="99"/>
    </row>
    <row r="13" spans="1:103" ht="15.75" customHeight="1">
      <c r="A13" s="71" t="s">
        <v>123</v>
      </c>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100" t="s">
        <v>124</v>
      </c>
      <c r="AG13" s="100"/>
      <c r="AH13" s="100"/>
      <c r="AI13" s="100"/>
      <c r="AJ13" s="100"/>
      <c r="AK13" s="100"/>
      <c r="AL13" s="39" t="s">
        <v>202</v>
      </c>
      <c r="AM13" s="39"/>
      <c r="AN13" s="39"/>
      <c r="AO13" s="39"/>
      <c r="AP13" s="39"/>
      <c r="AQ13" s="39"/>
      <c r="AR13" s="39"/>
      <c r="AS13" s="39"/>
      <c r="AT13" s="39"/>
      <c r="AU13" s="39"/>
      <c r="AV13" s="39"/>
      <c r="AW13" s="39"/>
      <c r="AX13" s="39"/>
      <c r="AY13" s="39"/>
      <c r="AZ13" s="39"/>
      <c r="BA13" s="39"/>
      <c r="BB13" s="45">
        <f>BB15+BB105</f>
        <v>68638300</v>
      </c>
      <c r="BC13" s="45"/>
      <c r="BD13" s="45"/>
      <c r="BE13" s="45"/>
      <c r="BF13" s="45"/>
      <c r="BG13" s="45"/>
      <c r="BH13" s="45"/>
      <c r="BI13" s="45"/>
      <c r="BJ13" s="45"/>
      <c r="BK13" s="45"/>
      <c r="BL13" s="45"/>
      <c r="BM13" s="45"/>
      <c r="BN13" s="45"/>
      <c r="BO13" s="45"/>
      <c r="BP13" s="45"/>
      <c r="BQ13" s="45"/>
      <c r="BR13" s="45"/>
      <c r="BS13" s="45"/>
      <c r="BT13" s="45"/>
      <c r="BU13" s="45"/>
      <c r="BV13" s="45"/>
      <c r="BW13" s="45"/>
      <c r="BX13" s="50">
        <f>BX15+BX105</f>
        <v>61839079.19</v>
      </c>
      <c r="BY13" s="50"/>
      <c r="BZ13" s="50"/>
      <c r="CA13" s="50"/>
      <c r="CB13" s="50"/>
      <c r="CC13" s="50"/>
      <c r="CD13" s="50"/>
      <c r="CE13" s="50"/>
      <c r="CF13" s="50">
        <f>BB13-BX13</f>
        <v>6799220.810000002</v>
      </c>
      <c r="CG13" s="50"/>
      <c r="CH13" s="50"/>
      <c r="CI13" s="50"/>
      <c r="CJ13" s="50"/>
      <c r="CK13" s="50"/>
      <c r="CL13" s="50"/>
      <c r="CM13" s="50"/>
      <c r="CN13" s="50"/>
      <c r="CO13" s="50"/>
      <c r="CP13" s="50"/>
      <c r="CQ13" s="50"/>
      <c r="CR13" s="50"/>
      <c r="CS13" s="50"/>
      <c r="CT13" s="50"/>
      <c r="CU13" s="50"/>
      <c r="CV13" s="50"/>
      <c r="CW13" s="50"/>
      <c r="CX13" s="50"/>
      <c r="CY13" s="1">
        <f>BX13/BB13*100</f>
        <v>90.09412993911562</v>
      </c>
    </row>
    <row r="14" spans="1:103" ht="15" customHeight="1">
      <c r="A14" s="72" t="s">
        <v>125</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40"/>
      <c r="AG14" s="40"/>
      <c r="AH14" s="40"/>
      <c r="AI14" s="40"/>
      <c r="AJ14" s="40"/>
      <c r="AK14" s="40"/>
      <c r="AL14" s="40"/>
      <c r="AM14" s="40"/>
      <c r="AN14" s="40"/>
      <c r="AO14" s="40"/>
      <c r="AP14" s="40"/>
      <c r="AQ14" s="40"/>
      <c r="AR14" s="40"/>
      <c r="AS14" s="40"/>
      <c r="AT14" s="40"/>
      <c r="AU14" s="40"/>
      <c r="AV14" s="40"/>
      <c r="AW14" s="40"/>
      <c r="AX14" s="40"/>
      <c r="AY14" s="40"/>
      <c r="AZ14" s="40"/>
      <c r="BA14" s="40"/>
      <c r="BB14" s="34"/>
      <c r="BC14" s="34"/>
      <c r="BD14" s="34"/>
      <c r="BE14" s="34"/>
      <c r="BF14" s="34"/>
      <c r="BG14" s="34"/>
      <c r="BH14" s="34"/>
      <c r="BI14" s="34"/>
      <c r="BJ14" s="34"/>
      <c r="BK14" s="34"/>
      <c r="BL14" s="34"/>
      <c r="BM14" s="34"/>
      <c r="BN14" s="34"/>
      <c r="BO14" s="34"/>
      <c r="BP14" s="34"/>
      <c r="BQ14" s="34"/>
      <c r="BR14" s="34"/>
      <c r="BS14" s="34"/>
      <c r="BT14" s="34"/>
      <c r="BU14" s="34"/>
      <c r="BV14" s="34"/>
      <c r="BW14" s="34"/>
      <c r="BX14" s="50"/>
      <c r="BY14" s="50"/>
      <c r="BZ14" s="50"/>
      <c r="CA14" s="50"/>
      <c r="CB14" s="50"/>
      <c r="CC14" s="50"/>
      <c r="CD14" s="50"/>
      <c r="CE14" s="50"/>
      <c r="CF14" s="42"/>
      <c r="CG14" s="42"/>
      <c r="CH14" s="42"/>
      <c r="CI14" s="42"/>
      <c r="CJ14" s="42"/>
      <c r="CK14" s="42"/>
      <c r="CL14" s="42"/>
      <c r="CM14" s="42"/>
      <c r="CN14" s="42"/>
      <c r="CO14" s="42"/>
      <c r="CP14" s="42"/>
      <c r="CQ14" s="42"/>
      <c r="CR14" s="42"/>
      <c r="CS14" s="42"/>
      <c r="CT14" s="42"/>
      <c r="CU14" s="42"/>
      <c r="CV14" s="42"/>
      <c r="CW14" s="42"/>
      <c r="CX14" s="42"/>
      <c r="CY14" s="1" t="e">
        <f aca="true" t="shared" si="0" ref="CY14:CY75">BX14/BB14*100</f>
        <v>#DIV/0!</v>
      </c>
    </row>
    <row r="15" spans="1:103" s="20" customFormat="1" ht="15" customHeight="1">
      <c r="A15" s="71" t="s">
        <v>126</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39" t="s">
        <v>124</v>
      </c>
      <c r="AG15" s="39"/>
      <c r="AH15" s="39"/>
      <c r="AI15" s="39"/>
      <c r="AJ15" s="39"/>
      <c r="AK15" s="39"/>
      <c r="AL15" s="39" t="s">
        <v>127</v>
      </c>
      <c r="AM15" s="39"/>
      <c r="AN15" s="39"/>
      <c r="AO15" s="39"/>
      <c r="AP15" s="39"/>
      <c r="AQ15" s="39"/>
      <c r="AR15" s="39"/>
      <c r="AS15" s="39"/>
      <c r="AT15" s="39"/>
      <c r="AU15" s="39"/>
      <c r="AV15" s="39"/>
      <c r="AW15" s="39"/>
      <c r="AX15" s="39"/>
      <c r="AY15" s="39"/>
      <c r="AZ15" s="39"/>
      <c r="BA15" s="39"/>
      <c r="BB15" s="45">
        <f>BB16+BB34++BB61+BB78+BB95+BB100+BB89+BB28</f>
        <v>31613700</v>
      </c>
      <c r="BC15" s="45"/>
      <c r="BD15" s="45"/>
      <c r="BE15" s="45"/>
      <c r="BF15" s="45"/>
      <c r="BG15" s="45"/>
      <c r="BH15" s="45"/>
      <c r="BI15" s="45"/>
      <c r="BJ15" s="45"/>
      <c r="BK15" s="45"/>
      <c r="BL15" s="45"/>
      <c r="BM15" s="45"/>
      <c r="BN15" s="45"/>
      <c r="BO15" s="45"/>
      <c r="BP15" s="45"/>
      <c r="BQ15" s="45"/>
      <c r="BR15" s="45"/>
      <c r="BS15" s="45"/>
      <c r="BT15" s="45"/>
      <c r="BU15" s="45"/>
      <c r="BV15" s="45"/>
      <c r="BW15" s="45"/>
      <c r="BX15" s="50">
        <f>BX16+BX34+BX61+BX78+BX95+BX100+BX28+BX89</f>
        <v>29455479.989999995</v>
      </c>
      <c r="BY15" s="50"/>
      <c r="BZ15" s="50"/>
      <c r="CA15" s="50"/>
      <c r="CB15" s="50"/>
      <c r="CC15" s="50"/>
      <c r="CD15" s="50"/>
      <c r="CE15" s="50"/>
      <c r="CF15" s="50">
        <f>BB15-BX15</f>
        <v>2158220.0100000054</v>
      </c>
      <c r="CG15" s="50"/>
      <c r="CH15" s="50"/>
      <c r="CI15" s="50"/>
      <c r="CJ15" s="50"/>
      <c r="CK15" s="50"/>
      <c r="CL15" s="50"/>
      <c r="CM15" s="50"/>
      <c r="CN15" s="50"/>
      <c r="CO15" s="50"/>
      <c r="CP15" s="50"/>
      <c r="CQ15" s="50"/>
      <c r="CR15" s="50"/>
      <c r="CS15" s="50"/>
      <c r="CT15" s="50"/>
      <c r="CU15" s="50"/>
      <c r="CV15" s="50"/>
      <c r="CW15" s="50"/>
      <c r="CX15" s="50"/>
      <c r="CY15" s="1">
        <f t="shared" si="0"/>
        <v>93.17314958388292</v>
      </c>
    </row>
    <row r="16" spans="1:103" s="20" customFormat="1" ht="16.5" customHeight="1">
      <c r="A16" s="71" t="s">
        <v>128</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39" t="s">
        <v>124</v>
      </c>
      <c r="AG16" s="39"/>
      <c r="AH16" s="39"/>
      <c r="AI16" s="39"/>
      <c r="AJ16" s="39"/>
      <c r="AK16" s="39"/>
      <c r="AL16" s="39" t="s">
        <v>129</v>
      </c>
      <c r="AM16" s="39"/>
      <c r="AN16" s="39"/>
      <c r="AO16" s="39"/>
      <c r="AP16" s="39"/>
      <c r="AQ16" s="39"/>
      <c r="AR16" s="39"/>
      <c r="AS16" s="39"/>
      <c r="AT16" s="39"/>
      <c r="AU16" s="39"/>
      <c r="AV16" s="39"/>
      <c r="AW16" s="39"/>
      <c r="AX16" s="39"/>
      <c r="AY16" s="39"/>
      <c r="AZ16" s="39"/>
      <c r="BA16" s="39"/>
      <c r="BB16" s="45">
        <f>BB17</f>
        <v>8475700</v>
      </c>
      <c r="BC16" s="45"/>
      <c r="BD16" s="45"/>
      <c r="BE16" s="45"/>
      <c r="BF16" s="45"/>
      <c r="BG16" s="45"/>
      <c r="BH16" s="45"/>
      <c r="BI16" s="45"/>
      <c r="BJ16" s="45"/>
      <c r="BK16" s="45"/>
      <c r="BL16" s="45"/>
      <c r="BM16" s="45"/>
      <c r="BN16" s="45"/>
      <c r="BO16" s="45"/>
      <c r="BP16" s="45"/>
      <c r="BQ16" s="45"/>
      <c r="BR16" s="45"/>
      <c r="BS16" s="45"/>
      <c r="BT16" s="45"/>
      <c r="BU16" s="45"/>
      <c r="BV16" s="45"/>
      <c r="BW16" s="45"/>
      <c r="BX16" s="50">
        <f>BX17</f>
        <v>8507851.209999997</v>
      </c>
      <c r="BY16" s="50"/>
      <c r="BZ16" s="50"/>
      <c r="CA16" s="50"/>
      <c r="CB16" s="50"/>
      <c r="CC16" s="50"/>
      <c r="CD16" s="50"/>
      <c r="CE16" s="50"/>
      <c r="CF16" s="50">
        <f>BB16-BX16</f>
        <v>-32151.20999999717</v>
      </c>
      <c r="CG16" s="50"/>
      <c r="CH16" s="50"/>
      <c r="CI16" s="50"/>
      <c r="CJ16" s="50"/>
      <c r="CK16" s="50"/>
      <c r="CL16" s="50"/>
      <c r="CM16" s="50"/>
      <c r="CN16" s="50"/>
      <c r="CO16" s="50"/>
      <c r="CP16" s="50"/>
      <c r="CQ16" s="50"/>
      <c r="CR16" s="50"/>
      <c r="CS16" s="50"/>
      <c r="CT16" s="50"/>
      <c r="CU16" s="50"/>
      <c r="CV16" s="50"/>
      <c r="CW16" s="50"/>
      <c r="CX16" s="50"/>
      <c r="CY16" s="1">
        <f t="shared" si="0"/>
        <v>100.37933397831445</v>
      </c>
    </row>
    <row r="17" spans="1:116" ht="16.5" customHeight="1">
      <c r="A17" s="98" t="s">
        <v>130</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49" t="s">
        <v>124</v>
      </c>
      <c r="AG17" s="49"/>
      <c r="AH17" s="49"/>
      <c r="AI17" s="49"/>
      <c r="AJ17" s="49"/>
      <c r="AK17" s="49"/>
      <c r="AL17" s="39" t="s">
        <v>131</v>
      </c>
      <c r="AM17" s="39"/>
      <c r="AN17" s="39"/>
      <c r="AO17" s="39"/>
      <c r="AP17" s="39"/>
      <c r="AQ17" s="39"/>
      <c r="AR17" s="39"/>
      <c r="AS17" s="39"/>
      <c r="AT17" s="39"/>
      <c r="AU17" s="39"/>
      <c r="AV17" s="39"/>
      <c r="AW17" s="39"/>
      <c r="AX17" s="39"/>
      <c r="AY17" s="39"/>
      <c r="AZ17" s="39"/>
      <c r="BA17" s="39"/>
      <c r="BB17" s="45">
        <f>BB18</f>
        <v>8475700</v>
      </c>
      <c r="BC17" s="45"/>
      <c r="BD17" s="45"/>
      <c r="BE17" s="45"/>
      <c r="BF17" s="45"/>
      <c r="BG17" s="45"/>
      <c r="BH17" s="45"/>
      <c r="BI17" s="45"/>
      <c r="BJ17" s="45"/>
      <c r="BK17" s="45"/>
      <c r="BL17" s="45"/>
      <c r="BM17" s="45"/>
      <c r="BN17" s="45"/>
      <c r="BO17" s="45"/>
      <c r="BP17" s="45"/>
      <c r="BQ17" s="45"/>
      <c r="BR17" s="45"/>
      <c r="BS17" s="45"/>
      <c r="BT17" s="45"/>
      <c r="BU17" s="45"/>
      <c r="BV17" s="45"/>
      <c r="BW17" s="45"/>
      <c r="BX17" s="59">
        <f>BX18+BX22+BX24</f>
        <v>8507851.209999997</v>
      </c>
      <c r="BY17" s="59"/>
      <c r="BZ17" s="59"/>
      <c r="CA17" s="59"/>
      <c r="CB17" s="59"/>
      <c r="CC17" s="59"/>
      <c r="CD17" s="59"/>
      <c r="CE17" s="59"/>
      <c r="CF17" s="50">
        <f>BB17-BX17</f>
        <v>-32151.20999999717</v>
      </c>
      <c r="CG17" s="50"/>
      <c r="CH17" s="50"/>
      <c r="CI17" s="50"/>
      <c r="CJ17" s="50"/>
      <c r="CK17" s="50"/>
      <c r="CL17" s="50"/>
      <c r="CM17" s="50"/>
      <c r="CN17" s="50"/>
      <c r="CO17" s="50"/>
      <c r="CP17" s="50"/>
      <c r="CQ17" s="50"/>
      <c r="CR17" s="50"/>
      <c r="CS17" s="50"/>
      <c r="CT17" s="50"/>
      <c r="CU17" s="50"/>
      <c r="CV17" s="50"/>
      <c r="CW17" s="50"/>
      <c r="CX17" s="50"/>
      <c r="CY17" s="1">
        <f t="shared" si="0"/>
        <v>100.37933397831445</v>
      </c>
      <c r="DL17" s="1">
        <f>BX17*100/BB17</f>
        <v>100.37933397831445</v>
      </c>
    </row>
    <row r="18" spans="1:103" ht="87.75" customHeight="1">
      <c r="A18" s="76" t="s">
        <v>72</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8"/>
      <c r="AF18" s="49" t="s">
        <v>124</v>
      </c>
      <c r="AG18" s="49"/>
      <c r="AH18" s="49"/>
      <c r="AI18" s="49"/>
      <c r="AJ18" s="49"/>
      <c r="AK18" s="49"/>
      <c r="AL18" s="39" t="s">
        <v>77</v>
      </c>
      <c r="AM18" s="39"/>
      <c r="AN18" s="39"/>
      <c r="AO18" s="39"/>
      <c r="AP18" s="39"/>
      <c r="AQ18" s="39"/>
      <c r="AR18" s="39"/>
      <c r="AS18" s="39"/>
      <c r="AT18" s="39"/>
      <c r="AU18" s="39"/>
      <c r="AV18" s="39"/>
      <c r="AW18" s="39"/>
      <c r="AX18" s="39"/>
      <c r="AY18" s="39"/>
      <c r="AZ18" s="39"/>
      <c r="BA18" s="39"/>
      <c r="BB18" s="45">
        <v>8475700</v>
      </c>
      <c r="BC18" s="45"/>
      <c r="BD18" s="45"/>
      <c r="BE18" s="45"/>
      <c r="BF18" s="45"/>
      <c r="BG18" s="45"/>
      <c r="BH18" s="45"/>
      <c r="BI18" s="45"/>
      <c r="BJ18" s="45"/>
      <c r="BK18" s="45"/>
      <c r="BL18" s="45"/>
      <c r="BM18" s="45"/>
      <c r="BN18" s="45"/>
      <c r="BO18" s="45"/>
      <c r="BP18" s="45"/>
      <c r="BQ18" s="45"/>
      <c r="BR18" s="45"/>
      <c r="BS18" s="45"/>
      <c r="BT18" s="45"/>
      <c r="BU18" s="45"/>
      <c r="BV18" s="45"/>
      <c r="BW18" s="45"/>
      <c r="BX18" s="59">
        <f>BX19+BX20+BX21</f>
        <v>8401521.969999999</v>
      </c>
      <c r="BY18" s="59"/>
      <c r="BZ18" s="59"/>
      <c r="CA18" s="59"/>
      <c r="CB18" s="59"/>
      <c r="CC18" s="59"/>
      <c r="CD18" s="59"/>
      <c r="CE18" s="59"/>
      <c r="CF18" s="50">
        <f>BB18-BX18</f>
        <v>74178.03000000119</v>
      </c>
      <c r="CG18" s="50"/>
      <c r="CH18" s="50"/>
      <c r="CI18" s="50"/>
      <c r="CJ18" s="50"/>
      <c r="CK18" s="50"/>
      <c r="CL18" s="50"/>
      <c r="CM18" s="50"/>
      <c r="CN18" s="50"/>
      <c r="CO18" s="50"/>
      <c r="CP18" s="50"/>
      <c r="CQ18" s="50"/>
      <c r="CR18" s="50"/>
      <c r="CS18" s="50"/>
      <c r="CT18" s="50"/>
      <c r="CU18" s="50"/>
      <c r="CV18" s="50"/>
      <c r="CW18" s="50"/>
      <c r="CX18" s="50"/>
      <c r="CY18" s="1">
        <f t="shared" si="0"/>
        <v>99.12481529549181</v>
      </c>
    </row>
    <row r="19" spans="1:103" ht="75.75" customHeight="1">
      <c r="A19" s="73" t="s">
        <v>72</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5"/>
      <c r="AF19" s="35" t="s">
        <v>124</v>
      </c>
      <c r="AG19" s="35"/>
      <c r="AH19" s="35"/>
      <c r="AI19" s="35"/>
      <c r="AJ19" s="35"/>
      <c r="AK19" s="35"/>
      <c r="AL19" s="40" t="s">
        <v>78</v>
      </c>
      <c r="AM19" s="40"/>
      <c r="AN19" s="40"/>
      <c r="AO19" s="40"/>
      <c r="AP19" s="40"/>
      <c r="AQ19" s="40"/>
      <c r="AR19" s="40"/>
      <c r="AS19" s="40"/>
      <c r="AT19" s="40"/>
      <c r="AU19" s="40"/>
      <c r="AV19" s="40"/>
      <c r="AW19" s="40"/>
      <c r="AX19" s="40"/>
      <c r="AY19" s="40"/>
      <c r="AZ19" s="40"/>
      <c r="BA19" s="40"/>
      <c r="BB19" s="34" t="s">
        <v>132</v>
      </c>
      <c r="BC19" s="34"/>
      <c r="BD19" s="34"/>
      <c r="BE19" s="34"/>
      <c r="BF19" s="34"/>
      <c r="BG19" s="34"/>
      <c r="BH19" s="34"/>
      <c r="BI19" s="34"/>
      <c r="BJ19" s="34"/>
      <c r="BK19" s="34"/>
      <c r="BL19" s="34"/>
      <c r="BM19" s="34"/>
      <c r="BN19" s="34"/>
      <c r="BO19" s="34"/>
      <c r="BP19" s="34"/>
      <c r="BQ19" s="34"/>
      <c r="BR19" s="34"/>
      <c r="BS19" s="34"/>
      <c r="BT19" s="34"/>
      <c r="BU19" s="34"/>
      <c r="BV19" s="34"/>
      <c r="BW19" s="34"/>
      <c r="BX19" s="37">
        <f>8369168.73+28739.37</f>
        <v>8397908.1</v>
      </c>
      <c r="BY19" s="37"/>
      <c r="BZ19" s="37"/>
      <c r="CA19" s="37"/>
      <c r="CB19" s="37"/>
      <c r="CC19" s="37"/>
      <c r="CD19" s="37"/>
      <c r="CE19" s="37"/>
      <c r="CF19" s="42">
        <f>-BX19</f>
        <v>-8397908.1</v>
      </c>
      <c r="CG19" s="42"/>
      <c r="CH19" s="42"/>
      <c r="CI19" s="42"/>
      <c r="CJ19" s="42"/>
      <c r="CK19" s="42"/>
      <c r="CL19" s="42"/>
      <c r="CM19" s="42"/>
      <c r="CN19" s="42"/>
      <c r="CO19" s="42"/>
      <c r="CP19" s="42"/>
      <c r="CQ19" s="42"/>
      <c r="CR19" s="42"/>
      <c r="CS19" s="42"/>
      <c r="CT19" s="42"/>
      <c r="CU19" s="42"/>
      <c r="CV19" s="42"/>
      <c r="CW19" s="42"/>
      <c r="CX19" s="42"/>
      <c r="CY19" s="1" t="e">
        <f t="shared" si="0"/>
        <v>#VALUE!</v>
      </c>
    </row>
    <row r="20" spans="1:103" ht="75.75" customHeight="1">
      <c r="A20" s="73" t="s">
        <v>12</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5"/>
      <c r="AF20" s="35" t="s">
        <v>124</v>
      </c>
      <c r="AG20" s="35"/>
      <c r="AH20" s="35"/>
      <c r="AI20" s="35"/>
      <c r="AJ20" s="35"/>
      <c r="AK20" s="35"/>
      <c r="AL20" s="40" t="s">
        <v>11</v>
      </c>
      <c r="AM20" s="40"/>
      <c r="AN20" s="40"/>
      <c r="AO20" s="40"/>
      <c r="AP20" s="40"/>
      <c r="AQ20" s="40"/>
      <c r="AR20" s="40"/>
      <c r="AS20" s="40"/>
      <c r="AT20" s="40"/>
      <c r="AU20" s="40"/>
      <c r="AV20" s="40"/>
      <c r="AW20" s="40"/>
      <c r="AX20" s="40"/>
      <c r="AY20" s="40"/>
      <c r="AZ20" s="40"/>
      <c r="BA20" s="40"/>
      <c r="BB20" s="34" t="s">
        <v>132</v>
      </c>
      <c r="BC20" s="34"/>
      <c r="BD20" s="34"/>
      <c r="BE20" s="34"/>
      <c r="BF20" s="34"/>
      <c r="BG20" s="34"/>
      <c r="BH20" s="34"/>
      <c r="BI20" s="34"/>
      <c r="BJ20" s="34"/>
      <c r="BK20" s="34"/>
      <c r="BL20" s="34"/>
      <c r="BM20" s="34"/>
      <c r="BN20" s="34"/>
      <c r="BO20" s="34"/>
      <c r="BP20" s="34"/>
      <c r="BQ20" s="34"/>
      <c r="BR20" s="34"/>
      <c r="BS20" s="34"/>
      <c r="BT20" s="34"/>
      <c r="BU20" s="34"/>
      <c r="BV20" s="34"/>
      <c r="BW20" s="34"/>
      <c r="BX20" s="37">
        <v>3413.87</v>
      </c>
      <c r="BY20" s="37"/>
      <c r="BZ20" s="37"/>
      <c r="CA20" s="37"/>
      <c r="CB20" s="37"/>
      <c r="CC20" s="37"/>
      <c r="CD20" s="37"/>
      <c r="CE20" s="37"/>
      <c r="CF20" s="42">
        <f>-BX20</f>
        <v>-3413.87</v>
      </c>
      <c r="CG20" s="42"/>
      <c r="CH20" s="42"/>
      <c r="CI20" s="42"/>
      <c r="CJ20" s="42"/>
      <c r="CK20" s="42"/>
      <c r="CL20" s="42"/>
      <c r="CM20" s="42"/>
      <c r="CN20" s="42"/>
      <c r="CO20" s="42"/>
      <c r="CP20" s="42"/>
      <c r="CQ20" s="42"/>
      <c r="CR20" s="42"/>
      <c r="CS20" s="42"/>
      <c r="CT20" s="42"/>
      <c r="CU20" s="42"/>
      <c r="CV20" s="42"/>
      <c r="CW20" s="42"/>
      <c r="CX20" s="42"/>
      <c r="CY20" s="1" t="e">
        <f>BX20/BB20*100</f>
        <v>#VALUE!</v>
      </c>
    </row>
    <row r="21" spans="1:103" ht="75.75" customHeight="1">
      <c r="A21" s="73" t="s">
        <v>24</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5"/>
      <c r="AF21" s="35" t="s">
        <v>124</v>
      </c>
      <c r="AG21" s="35"/>
      <c r="AH21" s="35"/>
      <c r="AI21" s="35"/>
      <c r="AJ21" s="35"/>
      <c r="AK21" s="35"/>
      <c r="AL21" s="40" t="s">
        <v>23</v>
      </c>
      <c r="AM21" s="40"/>
      <c r="AN21" s="40"/>
      <c r="AO21" s="40"/>
      <c r="AP21" s="40"/>
      <c r="AQ21" s="40"/>
      <c r="AR21" s="40"/>
      <c r="AS21" s="40"/>
      <c r="AT21" s="40"/>
      <c r="AU21" s="40"/>
      <c r="AV21" s="40"/>
      <c r="AW21" s="40"/>
      <c r="AX21" s="40"/>
      <c r="AY21" s="40"/>
      <c r="AZ21" s="40"/>
      <c r="BA21" s="40"/>
      <c r="BB21" s="34" t="s">
        <v>132</v>
      </c>
      <c r="BC21" s="34"/>
      <c r="BD21" s="34"/>
      <c r="BE21" s="34"/>
      <c r="BF21" s="34"/>
      <c r="BG21" s="34"/>
      <c r="BH21" s="34"/>
      <c r="BI21" s="34"/>
      <c r="BJ21" s="34"/>
      <c r="BK21" s="34"/>
      <c r="BL21" s="34"/>
      <c r="BM21" s="34"/>
      <c r="BN21" s="34"/>
      <c r="BO21" s="34"/>
      <c r="BP21" s="34"/>
      <c r="BQ21" s="34"/>
      <c r="BR21" s="34"/>
      <c r="BS21" s="34"/>
      <c r="BT21" s="34"/>
      <c r="BU21" s="34"/>
      <c r="BV21" s="34"/>
      <c r="BW21" s="34"/>
      <c r="BX21" s="37">
        <v>200</v>
      </c>
      <c r="BY21" s="37"/>
      <c r="BZ21" s="37"/>
      <c r="CA21" s="37"/>
      <c r="CB21" s="37"/>
      <c r="CC21" s="37"/>
      <c r="CD21" s="37"/>
      <c r="CE21" s="37"/>
      <c r="CF21" s="42">
        <f>-BX21</f>
        <v>-200</v>
      </c>
      <c r="CG21" s="42"/>
      <c r="CH21" s="42"/>
      <c r="CI21" s="42"/>
      <c r="CJ21" s="42"/>
      <c r="CK21" s="42"/>
      <c r="CL21" s="42"/>
      <c r="CM21" s="42"/>
      <c r="CN21" s="42"/>
      <c r="CO21" s="42"/>
      <c r="CP21" s="42"/>
      <c r="CQ21" s="42"/>
      <c r="CR21" s="42"/>
      <c r="CS21" s="42"/>
      <c r="CT21" s="42"/>
      <c r="CU21" s="42"/>
      <c r="CV21" s="42"/>
      <c r="CW21" s="42"/>
      <c r="CX21" s="42"/>
      <c r="CY21" s="1" t="e">
        <f>BX21/BB21*100</f>
        <v>#VALUE!</v>
      </c>
    </row>
    <row r="22" spans="1:102" ht="103.5" customHeight="1">
      <c r="A22" s="121" t="s">
        <v>245</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49" t="s">
        <v>124</v>
      </c>
      <c r="AG22" s="49"/>
      <c r="AH22" s="49"/>
      <c r="AI22" s="49"/>
      <c r="AJ22" s="49"/>
      <c r="AK22" s="49"/>
      <c r="AL22" s="39" t="s">
        <v>246</v>
      </c>
      <c r="AM22" s="39"/>
      <c r="AN22" s="39"/>
      <c r="AO22" s="39"/>
      <c r="AP22" s="39"/>
      <c r="AQ22" s="39"/>
      <c r="AR22" s="39"/>
      <c r="AS22" s="39"/>
      <c r="AT22" s="39"/>
      <c r="AU22" s="39"/>
      <c r="AV22" s="39"/>
      <c r="AW22" s="39"/>
      <c r="AX22" s="39"/>
      <c r="AY22" s="39"/>
      <c r="AZ22" s="39"/>
      <c r="BA22" s="39"/>
      <c r="BB22" s="45" t="s">
        <v>132</v>
      </c>
      <c r="BC22" s="45"/>
      <c r="BD22" s="45"/>
      <c r="BE22" s="45"/>
      <c r="BF22" s="45"/>
      <c r="BG22" s="45"/>
      <c r="BH22" s="45"/>
      <c r="BI22" s="45"/>
      <c r="BJ22" s="45"/>
      <c r="BK22" s="45"/>
      <c r="BL22" s="45"/>
      <c r="BM22" s="45"/>
      <c r="BN22" s="45"/>
      <c r="BO22" s="45"/>
      <c r="BP22" s="45"/>
      <c r="BQ22" s="45"/>
      <c r="BR22" s="45"/>
      <c r="BS22" s="45"/>
      <c r="BT22" s="45"/>
      <c r="BU22" s="45"/>
      <c r="BV22" s="45"/>
      <c r="BW22" s="45"/>
      <c r="BX22" s="59">
        <f>BX23</f>
        <v>50991.54</v>
      </c>
      <c r="BY22" s="59"/>
      <c r="BZ22" s="59"/>
      <c r="CA22" s="59"/>
      <c r="CB22" s="59"/>
      <c r="CC22" s="59"/>
      <c r="CD22" s="59"/>
      <c r="CE22" s="59"/>
      <c r="CF22" s="50">
        <f>-BX22</f>
        <v>-50991.54</v>
      </c>
      <c r="CG22" s="50"/>
      <c r="CH22" s="50"/>
      <c r="CI22" s="50"/>
      <c r="CJ22" s="50"/>
      <c r="CK22" s="50"/>
      <c r="CL22" s="50"/>
      <c r="CM22" s="50"/>
      <c r="CN22" s="50"/>
      <c r="CO22" s="50"/>
      <c r="CP22" s="50"/>
      <c r="CQ22" s="50"/>
      <c r="CR22" s="50"/>
      <c r="CS22" s="50"/>
      <c r="CT22" s="50"/>
      <c r="CU22" s="50"/>
      <c r="CV22" s="50"/>
      <c r="CW22" s="50"/>
      <c r="CX22" s="50"/>
    </row>
    <row r="23" spans="1:102" ht="104.25" customHeight="1">
      <c r="A23" s="61" t="s">
        <v>245</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35" t="s">
        <v>124</v>
      </c>
      <c r="AG23" s="35"/>
      <c r="AH23" s="35"/>
      <c r="AI23" s="35"/>
      <c r="AJ23" s="35"/>
      <c r="AK23" s="35"/>
      <c r="AL23" s="40" t="s">
        <v>254</v>
      </c>
      <c r="AM23" s="40"/>
      <c r="AN23" s="40"/>
      <c r="AO23" s="40"/>
      <c r="AP23" s="40"/>
      <c r="AQ23" s="40"/>
      <c r="AR23" s="40"/>
      <c r="AS23" s="40"/>
      <c r="AT23" s="40"/>
      <c r="AU23" s="40"/>
      <c r="AV23" s="40"/>
      <c r="AW23" s="40"/>
      <c r="AX23" s="40"/>
      <c r="AY23" s="40"/>
      <c r="AZ23" s="40"/>
      <c r="BA23" s="40"/>
      <c r="BB23" s="34" t="s">
        <v>132</v>
      </c>
      <c r="BC23" s="34"/>
      <c r="BD23" s="34"/>
      <c r="BE23" s="34"/>
      <c r="BF23" s="34"/>
      <c r="BG23" s="34"/>
      <c r="BH23" s="34"/>
      <c r="BI23" s="34"/>
      <c r="BJ23" s="34"/>
      <c r="BK23" s="34"/>
      <c r="BL23" s="34"/>
      <c r="BM23" s="34"/>
      <c r="BN23" s="34"/>
      <c r="BO23" s="34"/>
      <c r="BP23" s="34"/>
      <c r="BQ23" s="34"/>
      <c r="BR23" s="34"/>
      <c r="BS23" s="34"/>
      <c r="BT23" s="34"/>
      <c r="BU23" s="34"/>
      <c r="BV23" s="34"/>
      <c r="BW23" s="34"/>
      <c r="BX23" s="37">
        <f>50681.54+310</f>
        <v>50991.54</v>
      </c>
      <c r="BY23" s="37"/>
      <c r="BZ23" s="37"/>
      <c r="CA23" s="37"/>
      <c r="CB23" s="37"/>
      <c r="CC23" s="37"/>
      <c r="CD23" s="37"/>
      <c r="CE23" s="37"/>
      <c r="CF23" s="37">
        <f>CT23-BX23</f>
        <v>-50991.54</v>
      </c>
      <c r="CG23" s="37"/>
      <c r="CH23" s="37"/>
      <c r="CI23" s="37"/>
      <c r="CJ23" s="37"/>
      <c r="CK23" s="37"/>
      <c r="CL23" s="37"/>
      <c r="CM23" s="37"/>
      <c r="CN23" s="37"/>
      <c r="CO23" s="37"/>
      <c r="CP23" s="37"/>
      <c r="CQ23" s="37"/>
      <c r="CR23" s="37"/>
      <c r="CS23" s="37"/>
      <c r="CT23" s="37"/>
      <c r="CU23" s="37"/>
      <c r="CV23" s="37"/>
      <c r="CW23" s="37"/>
      <c r="CX23" s="37"/>
    </row>
    <row r="24" spans="1:102" s="23" customFormat="1" ht="66" customHeight="1">
      <c r="A24" s="121" t="s">
        <v>247</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39" t="s">
        <v>124</v>
      </c>
      <c r="AG24" s="39"/>
      <c r="AH24" s="39"/>
      <c r="AI24" s="39"/>
      <c r="AJ24" s="39"/>
      <c r="AK24" s="39"/>
      <c r="AL24" s="39" t="s">
        <v>248</v>
      </c>
      <c r="AM24" s="39"/>
      <c r="AN24" s="39"/>
      <c r="AO24" s="39"/>
      <c r="AP24" s="39"/>
      <c r="AQ24" s="39"/>
      <c r="AR24" s="39"/>
      <c r="AS24" s="39"/>
      <c r="AT24" s="39"/>
      <c r="AU24" s="39"/>
      <c r="AV24" s="39"/>
      <c r="AW24" s="39"/>
      <c r="AX24" s="39"/>
      <c r="AY24" s="39"/>
      <c r="AZ24" s="39"/>
      <c r="BA24" s="39"/>
      <c r="BB24" s="45" t="s">
        <v>132</v>
      </c>
      <c r="BC24" s="45"/>
      <c r="BD24" s="45"/>
      <c r="BE24" s="45"/>
      <c r="BF24" s="45"/>
      <c r="BG24" s="45"/>
      <c r="BH24" s="45"/>
      <c r="BI24" s="45"/>
      <c r="BJ24" s="45"/>
      <c r="BK24" s="45"/>
      <c r="BL24" s="45"/>
      <c r="BM24" s="45"/>
      <c r="BN24" s="45"/>
      <c r="BO24" s="45"/>
      <c r="BP24" s="45"/>
      <c r="BQ24" s="45"/>
      <c r="BR24" s="45"/>
      <c r="BS24" s="45"/>
      <c r="BT24" s="45"/>
      <c r="BU24" s="45"/>
      <c r="BV24" s="45"/>
      <c r="BW24" s="45"/>
      <c r="BX24" s="50">
        <f>BX25+BX27+BX26</f>
        <v>55337.7</v>
      </c>
      <c r="BY24" s="50"/>
      <c r="BZ24" s="50"/>
      <c r="CA24" s="50"/>
      <c r="CB24" s="50"/>
      <c r="CC24" s="50"/>
      <c r="CD24" s="50"/>
      <c r="CE24" s="50"/>
      <c r="CF24" s="50">
        <f>CT24-BX24</f>
        <v>-55337.7</v>
      </c>
      <c r="CG24" s="50"/>
      <c r="CH24" s="50"/>
      <c r="CI24" s="50"/>
      <c r="CJ24" s="50"/>
      <c r="CK24" s="50"/>
      <c r="CL24" s="50"/>
      <c r="CM24" s="50"/>
      <c r="CN24" s="50"/>
      <c r="CO24" s="50"/>
      <c r="CP24" s="50"/>
      <c r="CQ24" s="50"/>
      <c r="CR24" s="50"/>
      <c r="CS24" s="50"/>
      <c r="CT24" s="50"/>
      <c r="CU24" s="50"/>
      <c r="CV24" s="50"/>
      <c r="CW24" s="50"/>
      <c r="CX24" s="50"/>
    </row>
    <row r="25" spans="1:102" s="20" customFormat="1" ht="66" customHeight="1">
      <c r="A25" s="61" t="s">
        <v>247</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40" t="s">
        <v>124</v>
      </c>
      <c r="AG25" s="40"/>
      <c r="AH25" s="40"/>
      <c r="AI25" s="40"/>
      <c r="AJ25" s="40"/>
      <c r="AK25" s="40"/>
      <c r="AL25" s="40" t="s">
        <v>249</v>
      </c>
      <c r="AM25" s="40"/>
      <c r="AN25" s="40"/>
      <c r="AO25" s="40"/>
      <c r="AP25" s="40"/>
      <c r="AQ25" s="40"/>
      <c r="AR25" s="40"/>
      <c r="AS25" s="40"/>
      <c r="AT25" s="40"/>
      <c r="AU25" s="40"/>
      <c r="AV25" s="40"/>
      <c r="AW25" s="40"/>
      <c r="AX25" s="40"/>
      <c r="AY25" s="40"/>
      <c r="AZ25" s="40"/>
      <c r="BA25" s="40"/>
      <c r="BB25" s="34" t="s">
        <v>132</v>
      </c>
      <c r="BC25" s="34"/>
      <c r="BD25" s="34"/>
      <c r="BE25" s="34"/>
      <c r="BF25" s="34"/>
      <c r="BG25" s="34"/>
      <c r="BH25" s="34"/>
      <c r="BI25" s="34"/>
      <c r="BJ25" s="34"/>
      <c r="BK25" s="34"/>
      <c r="BL25" s="34"/>
      <c r="BM25" s="34"/>
      <c r="BN25" s="34"/>
      <c r="BO25" s="34"/>
      <c r="BP25" s="34"/>
      <c r="BQ25" s="34"/>
      <c r="BR25" s="34"/>
      <c r="BS25" s="34"/>
      <c r="BT25" s="34"/>
      <c r="BU25" s="34"/>
      <c r="BV25" s="34"/>
      <c r="BW25" s="34"/>
      <c r="BX25" s="42">
        <v>54562.09</v>
      </c>
      <c r="BY25" s="42"/>
      <c r="BZ25" s="42"/>
      <c r="CA25" s="42"/>
      <c r="CB25" s="42"/>
      <c r="CC25" s="42"/>
      <c r="CD25" s="42"/>
      <c r="CE25" s="42"/>
      <c r="CF25" s="42">
        <f>CT25-BX25</f>
        <v>-54562.09</v>
      </c>
      <c r="CG25" s="42"/>
      <c r="CH25" s="42"/>
      <c r="CI25" s="42"/>
      <c r="CJ25" s="42"/>
      <c r="CK25" s="42"/>
      <c r="CL25" s="42"/>
      <c r="CM25" s="42"/>
      <c r="CN25" s="42"/>
      <c r="CO25" s="42"/>
      <c r="CP25" s="42"/>
      <c r="CQ25" s="42"/>
      <c r="CR25" s="42"/>
      <c r="CS25" s="42"/>
      <c r="CT25" s="42"/>
      <c r="CU25" s="42"/>
      <c r="CV25" s="42"/>
      <c r="CW25" s="42"/>
      <c r="CX25" s="42"/>
    </row>
    <row r="26" spans="1:102" s="20" customFormat="1" ht="66" customHeight="1">
      <c r="A26" s="61" t="s">
        <v>120</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40" t="s">
        <v>124</v>
      </c>
      <c r="AG26" s="40"/>
      <c r="AH26" s="40"/>
      <c r="AI26" s="40"/>
      <c r="AJ26" s="40"/>
      <c r="AK26" s="40"/>
      <c r="AL26" s="40" t="s">
        <v>119</v>
      </c>
      <c r="AM26" s="40"/>
      <c r="AN26" s="40"/>
      <c r="AO26" s="40"/>
      <c r="AP26" s="40"/>
      <c r="AQ26" s="40"/>
      <c r="AR26" s="40"/>
      <c r="AS26" s="40"/>
      <c r="AT26" s="40"/>
      <c r="AU26" s="40"/>
      <c r="AV26" s="40"/>
      <c r="AW26" s="40"/>
      <c r="AX26" s="40"/>
      <c r="AY26" s="40"/>
      <c r="AZ26" s="40"/>
      <c r="BA26" s="40"/>
      <c r="BB26" s="34" t="s">
        <v>132</v>
      </c>
      <c r="BC26" s="34"/>
      <c r="BD26" s="34"/>
      <c r="BE26" s="34"/>
      <c r="BF26" s="34"/>
      <c r="BG26" s="34"/>
      <c r="BH26" s="34"/>
      <c r="BI26" s="34"/>
      <c r="BJ26" s="34"/>
      <c r="BK26" s="34"/>
      <c r="BL26" s="34"/>
      <c r="BM26" s="34"/>
      <c r="BN26" s="34"/>
      <c r="BO26" s="34"/>
      <c r="BP26" s="34"/>
      <c r="BQ26" s="34"/>
      <c r="BR26" s="34"/>
      <c r="BS26" s="34"/>
      <c r="BT26" s="34"/>
      <c r="BU26" s="34"/>
      <c r="BV26" s="34"/>
      <c r="BW26" s="34"/>
      <c r="BX26" s="42">
        <f>-93.74+0.87</f>
        <v>-92.86999999999999</v>
      </c>
      <c r="BY26" s="42"/>
      <c r="BZ26" s="42"/>
      <c r="CA26" s="42"/>
      <c r="CB26" s="42"/>
      <c r="CC26" s="42"/>
      <c r="CD26" s="42"/>
      <c r="CE26" s="42"/>
      <c r="CF26" s="42">
        <f>CT26-BX26</f>
        <v>92.86999999999999</v>
      </c>
      <c r="CG26" s="42"/>
      <c r="CH26" s="42"/>
      <c r="CI26" s="42"/>
      <c r="CJ26" s="42"/>
      <c r="CK26" s="42"/>
      <c r="CL26" s="42"/>
      <c r="CM26" s="42"/>
      <c r="CN26" s="42"/>
      <c r="CO26" s="42"/>
      <c r="CP26" s="42"/>
      <c r="CQ26" s="42"/>
      <c r="CR26" s="42"/>
      <c r="CS26" s="42"/>
      <c r="CT26" s="42"/>
      <c r="CU26" s="42"/>
      <c r="CV26" s="42"/>
      <c r="CW26" s="42"/>
      <c r="CX26" s="42"/>
    </row>
    <row r="27" spans="1:102" s="20" customFormat="1" ht="66" customHeight="1">
      <c r="A27" s="61" t="s">
        <v>26</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40" t="s">
        <v>124</v>
      </c>
      <c r="AG27" s="40"/>
      <c r="AH27" s="40"/>
      <c r="AI27" s="40"/>
      <c r="AJ27" s="40"/>
      <c r="AK27" s="40"/>
      <c r="AL27" s="40" t="s">
        <v>25</v>
      </c>
      <c r="AM27" s="40"/>
      <c r="AN27" s="40"/>
      <c r="AO27" s="40"/>
      <c r="AP27" s="40"/>
      <c r="AQ27" s="40"/>
      <c r="AR27" s="40"/>
      <c r="AS27" s="40"/>
      <c r="AT27" s="40"/>
      <c r="AU27" s="40"/>
      <c r="AV27" s="40"/>
      <c r="AW27" s="40"/>
      <c r="AX27" s="40"/>
      <c r="AY27" s="40"/>
      <c r="AZ27" s="40"/>
      <c r="BA27" s="40"/>
      <c r="BB27" s="34" t="s">
        <v>132</v>
      </c>
      <c r="BC27" s="34"/>
      <c r="BD27" s="34"/>
      <c r="BE27" s="34"/>
      <c r="BF27" s="34"/>
      <c r="BG27" s="34"/>
      <c r="BH27" s="34"/>
      <c r="BI27" s="34"/>
      <c r="BJ27" s="34"/>
      <c r="BK27" s="34"/>
      <c r="BL27" s="34"/>
      <c r="BM27" s="34"/>
      <c r="BN27" s="34"/>
      <c r="BO27" s="34"/>
      <c r="BP27" s="34"/>
      <c r="BQ27" s="34"/>
      <c r="BR27" s="34"/>
      <c r="BS27" s="34"/>
      <c r="BT27" s="34"/>
      <c r="BU27" s="34"/>
      <c r="BV27" s="34"/>
      <c r="BW27" s="34"/>
      <c r="BX27" s="42">
        <v>868.48</v>
      </c>
      <c r="BY27" s="42"/>
      <c r="BZ27" s="42"/>
      <c r="CA27" s="42"/>
      <c r="CB27" s="42"/>
      <c r="CC27" s="42"/>
      <c r="CD27" s="42"/>
      <c r="CE27" s="42"/>
      <c r="CF27" s="42">
        <f>CT27-BX27</f>
        <v>-868.48</v>
      </c>
      <c r="CG27" s="42"/>
      <c r="CH27" s="42"/>
      <c r="CI27" s="42"/>
      <c r="CJ27" s="42"/>
      <c r="CK27" s="42"/>
      <c r="CL27" s="42"/>
      <c r="CM27" s="42"/>
      <c r="CN27" s="42"/>
      <c r="CO27" s="42"/>
      <c r="CP27" s="42"/>
      <c r="CQ27" s="42"/>
      <c r="CR27" s="42"/>
      <c r="CS27" s="42"/>
      <c r="CT27" s="42"/>
      <c r="CU27" s="42"/>
      <c r="CV27" s="42"/>
      <c r="CW27" s="42"/>
      <c r="CX27" s="42"/>
    </row>
    <row r="28" spans="1:103" s="20" customFormat="1" ht="32.25" customHeight="1">
      <c r="A28" s="62" t="s">
        <v>55</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4"/>
      <c r="AF28" s="39" t="s">
        <v>124</v>
      </c>
      <c r="AG28" s="39"/>
      <c r="AH28" s="39"/>
      <c r="AI28" s="39"/>
      <c r="AJ28" s="39"/>
      <c r="AK28" s="39"/>
      <c r="AL28" s="39" t="s">
        <v>60</v>
      </c>
      <c r="AM28" s="39"/>
      <c r="AN28" s="39"/>
      <c r="AO28" s="39"/>
      <c r="AP28" s="39"/>
      <c r="AQ28" s="39"/>
      <c r="AR28" s="39"/>
      <c r="AS28" s="39"/>
      <c r="AT28" s="39"/>
      <c r="AU28" s="39"/>
      <c r="AV28" s="39"/>
      <c r="AW28" s="39"/>
      <c r="AX28" s="39"/>
      <c r="AY28" s="39"/>
      <c r="AZ28" s="39"/>
      <c r="BA28" s="39"/>
      <c r="BB28" s="45">
        <f>BB29</f>
        <v>8917500</v>
      </c>
      <c r="BC28" s="45"/>
      <c r="BD28" s="45"/>
      <c r="BE28" s="45"/>
      <c r="BF28" s="45"/>
      <c r="BG28" s="45"/>
      <c r="BH28" s="45"/>
      <c r="BI28" s="45"/>
      <c r="BJ28" s="45"/>
      <c r="BK28" s="45"/>
      <c r="BL28" s="45"/>
      <c r="BM28" s="45"/>
      <c r="BN28" s="45"/>
      <c r="BO28" s="45"/>
      <c r="BP28" s="45"/>
      <c r="BQ28" s="45"/>
      <c r="BR28" s="45"/>
      <c r="BS28" s="45"/>
      <c r="BT28" s="45"/>
      <c r="BU28" s="45"/>
      <c r="BV28" s="45"/>
      <c r="BW28" s="45"/>
      <c r="BX28" s="60">
        <f>BX29</f>
        <v>6610312.86</v>
      </c>
      <c r="BY28" s="60"/>
      <c r="BZ28" s="60"/>
      <c r="CA28" s="60"/>
      <c r="CB28" s="60"/>
      <c r="CC28" s="60"/>
      <c r="CD28" s="60"/>
      <c r="CE28" s="60"/>
      <c r="CF28" s="60">
        <f aca="true" t="shared" si="1" ref="CF28:CF37">BB28-BX28</f>
        <v>2307187.1399999997</v>
      </c>
      <c r="CG28" s="60"/>
      <c r="CH28" s="60"/>
      <c r="CI28" s="60"/>
      <c r="CJ28" s="60"/>
      <c r="CK28" s="60"/>
      <c r="CL28" s="60"/>
      <c r="CM28" s="60"/>
      <c r="CN28" s="60"/>
      <c r="CO28" s="60"/>
      <c r="CP28" s="60"/>
      <c r="CQ28" s="60"/>
      <c r="CR28" s="60"/>
      <c r="CS28" s="60"/>
      <c r="CT28" s="60"/>
      <c r="CU28" s="60"/>
      <c r="CV28" s="60"/>
      <c r="CW28" s="60"/>
      <c r="CX28" s="60"/>
      <c r="CY28" s="20">
        <f aca="true" t="shared" si="2" ref="CY28:CY33">BX28/BB28*100</f>
        <v>74.1274220353238</v>
      </c>
    </row>
    <row r="29" spans="1:103" s="20" customFormat="1" ht="36" customHeight="1">
      <c r="A29" s="48" t="s">
        <v>255</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39" t="s">
        <v>124</v>
      </c>
      <c r="AG29" s="39"/>
      <c r="AH29" s="39"/>
      <c r="AI29" s="39"/>
      <c r="AJ29" s="39"/>
      <c r="AK29" s="39"/>
      <c r="AL29" s="39" t="s">
        <v>61</v>
      </c>
      <c r="AM29" s="39"/>
      <c r="AN29" s="39"/>
      <c r="AO29" s="39"/>
      <c r="AP29" s="39"/>
      <c r="AQ29" s="39"/>
      <c r="AR29" s="39"/>
      <c r="AS29" s="39"/>
      <c r="AT29" s="39"/>
      <c r="AU29" s="39"/>
      <c r="AV29" s="39"/>
      <c r="AW29" s="39"/>
      <c r="AX29" s="39"/>
      <c r="AY29" s="39"/>
      <c r="AZ29" s="39"/>
      <c r="BA29" s="39"/>
      <c r="BB29" s="45">
        <f>BB30+BB31+BB32+BB33</f>
        <v>8917500</v>
      </c>
      <c r="BC29" s="45"/>
      <c r="BD29" s="45"/>
      <c r="BE29" s="45"/>
      <c r="BF29" s="45"/>
      <c r="BG29" s="45"/>
      <c r="BH29" s="45"/>
      <c r="BI29" s="45"/>
      <c r="BJ29" s="45"/>
      <c r="BK29" s="45"/>
      <c r="BL29" s="45"/>
      <c r="BM29" s="45"/>
      <c r="BN29" s="45"/>
      <c r="BO29" s="45"/>
      <c r="BP29" s="45"/>
      <c r="BQ29" s="45"/>
      <c r="BR29" s="45"/>
      <c r="BS29" s="45"/>
      <c r="BT29" s="45"/>
      <c r="BU29" s="45"/>
      <c r="BV29" s="45"/>
      <c r="BW29" s="45"/>
      <c r="BX29" s="50">
        <f>BX30+BX31+BX32+BX33</f>
        <v>6610312.86</v>
      </c>
      <c r="BY29" s="50"/>
      <c r="BZ29" s="50"/>
      <c r="CA29" s="50"/>
      <c r="CB29" s="50"/>
      <c r="CC29" s="50"/>
      <c r="CD29" s="50"/>
      <c r="CE29" s="50"/>
      <c r="CF29" s="60">
        <f t="shared" si="1"/>
        <v>2307187.1399999997</v>
      </c>
      <c r="CG29" s="60"/>
      <c r="CH29" s="60"/>
      <c r="CI29" s="60"/>
      <c r="CJ29" s="60"/>
      <c r="CK29" s="60"/>
      <c r="CL29" s="60"/>
      <c r="CM29" s="60"/>
      <c r="CN29" s="60"/>
      <c r="CO29" s="60"/>
      <c r="CP29" s="60"/>
      <c r="CQ29" s="60"/>
      <c r="CR29" s="60"/>
      <c r="CS29" s="60"/>
      <c r="CT29" s="60"/>
      <c r="CU29" s="60"/>
      <c r="CV29" s="60"/>
      <c r="CW29" s="60"/>
      <c r="CX29" s="60"/>
      <c r="CY29" s="20">
        <f t="shared" si="2"/>
        <v>74.1274220353238</v>
      </c>
    </row>
    <row r="30" spans="1:103" s="20" customFormat="1" ht="79.5" customHeight="1">
      <c r="A30" s="47" t="s">
        <v>277</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0" t="s">
        <v>124</v>
      </c>
      <c r="AG30" s="40"/>
      <c r="AH30" s="40"/>
      <c r="AI30" s="40"/>
      <c r="AJ30" s="40"/>
      <c r="AK30" s="40"/>
      <c r="AL30" s="40" t="s">
        <v>59</v>
      </c>
      <c r="AM30" s="40"/>
      <c r="AN30" s="40"/>
      <c r="AO30" s="40"/>
      <c r="AP30" s="40"/>
      <c r="AQ30" s="40"/>
      <c r="AR30" s="40"/>
      <c r="AS30" s="40"/>
      <c r="AT30" s="40"/>
      <c r="AU30" s="40"/>
      <c r="AV30" s="40"/>
      <c r="AW30" s="40"/>
      <c r="AX30" s="40"/>
      <c r="AY30" s="40"/>
      <c r="AZ30" s="40"/>
      <c r="BA30" s="40"/>
      <c r="BB30" s="34">
        <v>3263800</v>
      </c>
      <c r="BC30" s="34"/>
      <c r="BD30" s="34"/>
      <c r="BE30" s="34"/>
      <c r="BF30" s="34"/>
      <c r="BG30" s="34"/>
      <c r="BH30" s="34"/>
      <c r="BI30" s="34"/>
      <c r="BJ30" s="34"/>
      <c r="BK30" s="34"/>
      <c r="BL30" s="34"/>
      <c r="BM30" s="34"/>
      <c r="BN30" s="34"/>
      <c r="BO30" s="34"/>
      <c r="BP30" s="34"/>
      <c r="BQ30" s="34"/>
      <c r="BR30" s="34"/>
      <c r="BS30" s="34"/>
      <c r="BT30" s="34"/>
      <c r="BU30" s="34"/>
      <c r="BV30" s="34"/>
      <c r="BW30" s="34"/>
      <c r="BX30" s="42">
        <f>2396934.5+97822.02+88.76</f>
        <v>2494845.28</v>
      </c>
      <c r="BY30" s="42"/>
      <c r="BZ30" s="42"/>
      <c r="CA30" s="42"/>
      <c r="CB30" s="42"/>
      <c r="CC30" s="42"/>
      <c r="CD30" s="42"/>
      <c r="CE30" s="42"/>
      <c r="CF30" s="46">
        <f t="shared" si="1"/>
        <v>768954.7200000002</v>
      </c>
      <c r="CG30" s="46"/>
      <c r="CH30" s="46"/>
      <c r="CI30" s="46"/>
      <c r="CJ30" s="46"/>
      <c r="CK30" s="46"/>
      <c r="CL30" s="46"/>
      <c r="CM30" s="46"/>
      <c r="CN30" s="46"/>
      <c r="CO30" s="46"/>
      <c r="CP30" s="46"/>
      <c r="CQ30" s="46"/>
      <c r="CR30" s="46"/>
      <c r="CS30" s="46"/>
      <c r="CT30" s="46"/>
      <c r="CU30" s="46"/>
      <c r="CV30" s="46"/>
      <c r="CW30" s="46"/>
      <c r="CX30" s="46"/>
      <c r="CY30" s="20">
        <f t="shared" si="2"/>
        <v>76.43989460138488</v>
      </c>
    </row>
    <row r="31" spans="1:103" s="20" customFormat="1" ht="79.5" customHeight="1">
      <c r="A31" s="47" t="s">
        <v>278</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0" t="s">
        <v>124</v>
      </c>
      <c r="AG31" s="40"/>
      <c r="AH31" s="40"/>
      <c r="AI31" s="40"/>
      <c r="AJ31" s="40"/>
      <c r="AK31" s="40"/>
      <c r="AL31" s="40" t="s">
        <v>58</v>
      </c>
      <c r="AM31" s="40"/>
      <c r="AN31" s="40"/>
      <c r="AO31" s="40"/>
      <c r="AP31" s="40"/>
      <c r="AQ31" s="40"/>
      <c r="AR31" s="40"/>
      <c r="AS31" s="40"/>
      <c r="AT31" s="40"/>
      <c r="AU31" s="40"/>
      <c r="AV31" s="40"/>
      <c r="AW31" s="40"/>
      <c r="AX31" s="40"/>
      <c r="AY31" s="40"/>
      <c r="AZ31" s="40"/>
      <c r="BA31" s="40"/>
      <c r="BB31" s="34">
        <v>67700</v>
      </c>
      <c r="BC31" s="34"/>
      <c r="BD31" s="34"/>
      <c r="BE31" s="34"/>
      <c r="BF31" s="34"/>
      <c r="BG31" s="34"/>
      <c r="BH31" s="34"/>
      <c r="BI31" s="34"/>
      <c r="BJ31" s="34"/>
      <c r="BK31" s="34"/>
      <c r="BL31" s="34"/>
      <c r="BM31" s="34"/>
      <c r="BN31" s="34"/>
      <c r="BO31" s="34"/>
      <c r="BP31" s="34"/>
      <c r="BQ31" s="34"/>
      <c r="BR31" s="34"/>
      <c r="BS31" s="34"/>
      <c r="BT31" s="34"/>
      <c r="BU31" s="34"/>
      <c r="BV31" s="34"/>
      <c r="BW31" s="34"/>
      <c r="BX31" s="42">
        <f>55272.88+923.81+0.26</f>
        <v>56196.95</v>
      </c>
      <c r="BY31" s="42"/>
      <c r="BZ31" s="42"/>
      <c r="CA31" s="42"/>
      <c r="CB31" s="42"/>
      <c r="CC31" s="42"/>
      <c r="CD31" s="42"/>
      <c r="CE31" s="42"/>
      <c r="CF31" s="46">
        <f t="shared" si="1"/>
        <v>11503.050000000003</v>
      </c>
      <c r="CG31" s="46"/>
      <c r="CH31" s="46"/>
      <c r="CI31" s="46"/>
      <c r="CJ31" s="46"/>
      <c r="CK31" s="46"/>
      <c r="CL31" s="46"/>
      <c r="CM31" s="46"/>
      <c r="CN31" s="46"/>
      <c r="CO31" s="46"/>
      <c r="CP31" s="46"/>
      <c r="CQ31" s="46"/>
      <c r="CR31" s="46"/>
      <c r="CS31" s="46"/>
      <c r="CT31" s="46"/>
      <c r="CU31" s="46"/>
      <c r="CV31" s="46"/>
      <c r="CW31" s="46"/>
      <c r="CX31" s="46"/>
      <c r="CY31" s="20">
        <f t="shared" si="2"/>
        <v>83.00878877400295</v>
      </c>
    </row>
    <row r="32" spans="1:103" s="20" customFormat="1" ht="67.5" customHeight="1">
      <c r="A32" s="47" t="s">
        <v>279</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0" t="s">
        <v>124</v>
      </c>
      <c r="AG32" s="40"/>
      <c r="AH32" s="40"/>
      <c r="AI32" s="40"/>
      <c r="AJ32" s="40"/>
      <c r="AK32" s="40"/>
      <c r="AL32" s="40" t="s">
        <v>57</v>
      </c>
      <c r="AM32" s="40"/>
      <c r="AN32" s="40"/>
      <c r="AO32" s="40"/>
      <c r="AP32" s="40"/>
      <c r="AQ32" s="40"/>
      <c r="AR32" s="40"/>
      <c r="AS32" s="40"/>
      <c r="AT32" s="40"/>
      <c r="AU32" s="40"/>
      <c r="AV32" s="40"/>
      <c r="AW32" s="40"/>
      <c r="AX32" s="40"/>
      <c r="AY32" s="40"/>
      <c r="AZ32" s="40"/>
      <c r="BA32" s="40"/>
      <c r="BB32" s="34">
        <v>5284200</v>
      </c>
      <c r="BC32" s="34"/>
      <c r="BD32" s="34"/>
      <c r="BE32" s="34"/>
      <c r="BF32" s="34"/>
      <c r="BG32" s="34"/>
      <c r="BH32" s="34"/>
      <c r="BI32" s="34"/>
      <c r="BJ32" s="34"/>
      <c r="BK32" s="34"/>
      <c r="BL32" s="34"/>
      <c r="BM32" s="34"/>
      <c r="BN32" s="34"/>
      <c r="BO32" s="34"/>
      <c r="BP32" s="34"/>
      <c r="BQ32" s="34"/>
      <c r="BR32" s="34"/>
      <c r="BS32" s="34"/>
      <c r="BT32" s="34"/>
      <c r="BU32" s="34"/>
      <c r="BV32" s="34"/>
      <c r="BW32" s="34"/>
      <c r="BX32" s="42">
        <f>4159275.15+114629.53+52.65</f>
        <v>4273957.33</v>
      </c>
      <c r="BY32" s="42"/>
      <c r="BZ32" s="42"/>
      <c r="CA32" s="42"/>
      <c r="CB32" s="42"/>
      <c r="CC32" s="42"/>
      <c r="CD32" s="42"/>
      <c r="CE32" s="42"/>
      <c r="CF32" s="46">
        <f t="shared" si="1"/>
        <v>1010242.6699999999</v>
      </c>
      <c r="CG32" s="46"/>
      <c r="CH32" s="46"/>
      <c r="CI32" s="46"/>
      <c r="CJ32" s="46"/>
      <c r="CK32" s="46"/>
      <c r="CL32" s="46"/>
      <c r="CM32" s="46"/>
      <c r="CN32" s="46"/>
      <c r="CO32" s="46"/>
      <c r="CP32" s="46"/>
      <c r="CQ32" s="46"/>
      <c r="CR32" s="46"/>
      <c r="CS32" s="46"/>
      <c r="CT32" s="46"/>
      <c r="CU32" s="46"/>
      <c r="CV32" s="46"/>
      <c r="CW32" s="46"/>
      <c r="CX32" s="46"/>
      <c r="CY32" s="20">
        <f t="shared" si="2"/>
        <v>80.8818237386927</v>
      </c>
    </row>
    <row r="33" spans="1:103" s="20" customFormat="1" ht="69" customHeight="1">
      <c r="A33" s="47" t="s">
        <v>280</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0" t="s">
        <v>124</v>
      </c>
      <c r="AG33" s="40"/>
      <c r="AH33" s="40"/>
      <c r="AI33" s="40"/>
      <c r="AJ33" s="40"/>
      <c r="AK33" s="40"/>
      <c r="AL33" s="40" t="s">
        <v>56</v>
      </c>
      <c r="AM33" s="40"/>
      <c r="AN33" s="40"/>
      <c r="AO33" s="40"/>
      <c r="AP33" s="40"/>
      <c r="AQ33" s="40"/>
      <c r="AR33" s="40"/>
      <c r="AS33" s="40"/>
      <c r="AT33" s="40"/>
      <c r="AU33" s="40"/>
      <c r="AV33" s="40"/>
      <c r="AW33" s="40"/>
      <c r="AX33" s="40"/>
      <c r="AY33" s="40"/>
      <c r="AZ33" s="40"/>
      <c r="BA33" s="40"/>
      <c r="BB33" s="34">
        <v>301800</v>
      </c>
      <c r="BC33" s="34"/>
      <c r="BD33" s="34"/>
      <c r="BE33" s="34"/>
      <c r="BF33" s="34"/>
      <c r="BG33" s="34"/>
      <c r="BH33" s="34"/>
      <c r="BI33" s="34"/>
      <c r="BJ33" s="34"/>
      <c r="BK33" s="34"/>
      <c r="BL33" s="34"/>
      <c r="BM33" s="34"/>
      <c r="BN33" s="34"/>
      <c r="BO33" s="34"/>
      <c r="BP33" s="34"/>
      <c r="BQ33" s="34"/>
      <c r="BR33" s="34"/>
      <c r="BS33" s="34"/>
      <c r="BT33" s="34"/>
      <c r="BU33" s="34"/>
      <c r="BV33" s="34"/>
      <c r="BW33" s="34"/>
      <c r="BX33" s="42">
        <f>-257700.54+43012.75+1.09</f>
        <v>-214686.7</v>
      </c>
      <c r="BY33" s="42"/>
      <c r="BZ33" s="42"/>
      <c r="CA33" s="42"/>
      <c r="CB33" s="42"/>
      <c r="CC33" s="42"/>
      <c r="CD33" s="42"/>
      <c r="CE33" s="42"/>
      <c r="CF33" s="46">
        <f>BB33-BX33</f>
        <v>516486.7</v>
      </c>
      <c r="CG33" s="46"/>
      <c r="CH33" s="46"/>
      <c r="CI33" s="46"/>
      <c r="CJ33" s="46"/>
      <c r="CK33" s="46"/>
      <c r="CL33" s="46"/>
      <c r="CM33" s="46"/>
      <c r="CN33" s="46"/>
      <c r="CO33" s="46"/>
      <c r="CP33" s="46"/>
      <c r="CQ33" s="46"/>
      <c r="CR33" s="46"/>
      <c r="CS33" s="46"/>
      <c r="CT33" s="46"/>
      <c r="CU33" s="46"/>
      <c r="CV33" s="46"/>
      <c r="CW33" s="46"/>
      <c r="CX33" s="46"/>
      <c r="CY33" s="20">
        <f t="shared" si="2"/>
        <v>-71.13542080848244</v>
      </c>
    </row>
    <row r="34" spans="1:103" s="20" customFormat="1" ht="12.75">
      <c r="A34" s="71" t="s">
        <v>133</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39" t="s">
        <v>124</v>
      </c>
      <c r="AG34" s="39"/>
      <c r="AH34" s="39"/>
      <c r="AI34" s="39"/>
      <c r="AJ34" s="39"/>
      <c r="AK34" s="39"/>
      <c r="AL34" s="39" t="s">
        <v>134</v>
      </c>
      <c r="AM34" s="39"/>
      <c r="AN34" s="39"/>
      <c r="AO34" s="39"/>
      <c r="AP34" s="39"/>
      <c r="AQ34" s="39"/>
      <c r="AR34" s="39"/>
      <c r="AS34" s="39"/>
      <c r="AT34" s="39"/>
      <c r="AU34" s="39"/>
      <c r="AV34" s="39"/>
      <c r="AW34" s="39"/>
      <c r="AX34" s="39"/>
      <c r="AY34" s="39"/>
      <c r="AZ34" s="39"/>
      <c r="BA34" s="39"/>
      <c r="BB34" s="45">
        <f>BB35+BB53</f>
        <v>2618500</v>
      </c>
      <c r="BC34" s="45"/>
      <c r="BD34" s="45"/>
      <c r="BE34" s="45"/>
      <c r="BF34" s="45"/>
      <c r="BG34" s="45"/>
      <c r="BH34" s="45"/>
      <c r="BI34" s="45"/>
      <c r="BJ34" s="45"/>
      <c r="BK34" s="45"/>
      <c r="BL34" s="45"/>
      <c r="BM34" s="45"/>
      <c r="BN34" s="45"/>
      <c r="BO34" s="45"/>
      <c r="BP34" s="45"/>
      <c r="BQ34" s="45"/>
      <c r="BR34" s="45"/>
      <c r="BS34" s="45"/>
      <c r="BT34" s="45"/>
      <c r="BU34" s="45"/>
      <c r="BV34" s="45"/>
      <c r="BW34" s="45"/>
      <c r="BX34" s="60">
        <f>BX35+BX53</f>
        <v>2710476.6100000003</v>
      </c>
      <c r="BY34" s="60"/>
      <c r="BZ34" s="60"/>
      <c r="CA34" s="60"/>
      <c r="CB34" s="60"/>
      <c r="CC34" s="60"/>
      <c r="CD34" s="60"/>
      <c r="CE34" s="60"/>
      <c r="CF34" s="60">
        <f t="shared" si="1"/>
        <v>-91976.61000000034</v>
      </c>
      <c r="CG34" s="60"/>
      <c r="CH34" s="60"/>
      <c r="CI34" s="60"/>
      <c r="CJ34" s="60"/>
      <c r="CK34" s="60"/>
      <c r="CL34" s="60"/>
      <c r="CM34" s="60"/>
      <c r="CN34" s="60"/>
      <c r="CO34" s="60"/>
      <c r="CP34" s="60"/>
      <c r="CQ34" s="60"/>
      <c r="CR34" s="60"/>
      <c r="CS34" s="60"/>
      <c r="CT34" s="60"/>
      <c r="CU34" s="60"/>
      <c r="CV34" s="60"/>
      <c r="CW34" s="60"/>
      <c r="CX34" s="60"/>
      <c r="CY34" s="1">
        <f t="shared" si="0"/>
        <v>103.51256864617149</v>
      </c>
    </row>
    <row r="35" spans="1:103" ht="36" customHeight="1">
      <c r="A35" s="48" t="s">
        <v>135</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39" t="s">
        <v>124</v>
      </c>
      <c r="AG35" s="39"/>
      <c r="AH35" s="39"/>
      <c r="AI35" s="39"/>
      <c r="AJ35" s="39"/>
      <c r="AK35" s="39"/>
      <c r="AL35" s="39" t="s">
        <v>227</v>
      </c>
      <c r="AM35" s="39"/>
      <c r="AN35" s="39"/>
      <c r="AO35" s="39"/>
      <c r="AP35" s="39"/>
      <c r="AQ35" s="39"/>
      <c r="AR35" s="39"/>
      <c r="AS35" s="39"/>
      <c r="AT35" s="39"/>
      <c r="AU35" s="39"/>
      <c r="AV35" s="39"/>
      <c r="AW35" s="39"/>
      <c r="AX35" s="39"/>
      <c r="AY35" s="39"/>
      <c r="AZ35" s="39"/>
      <c r="BA35" s="39"/>
      <c r="BB35" s="45">
        <f>BB36+BB44</f>
        <v>2027000</v>
      </c>
      <c r="BC35" s="45"/>
      <c r="BD35" s="45"/>
      <c r="BE35" s="45"/>
      <c r="BF35" s="45"/>
      <c r="BG35" s="45"/>
      <c r="BH35" s="45"/>
      <c r="BI35" s="45"/>
      <c r="BJ35" s="45"/>
      <c r="BK35" s="45"/>
      <c r="BL35" s="45"/>
      <c r="BM35" s="45"/>
      <c r="BN35" s="45"/>
      <c r="BO35" s="45"/>
      <c r="BP35" s="45"/>
      <c r="BQ35" s="45"/>
      <c r="BR35" s="45"/>
      <c r="BS35" s="45"/>
      <c r="BT35" s="45"/>
      <c r="BU35" s="45"/>
      <c r="BV35" s="45"/>
      <c r="BW35" s="45"/>
      <c r="BX35" s="50">
        <f>BX36+BX44+BX50</f>
        <v>2114580.12</v>
      </c>
      <c r="BY35" s="50"/>
      <c r="BZ35" s="50"/>
      <c r="CA35" s="50"/>
      <c r="CB35" s="50"/>
      <c r="CC35" s="50"/>
      <c r="CD35" s="50"/>
      <c r="CE35" s="50"/>
      <c r="CF35" s="60">
        <f t="shared" si="1"/>
        <v>-87580.12000000011</v>
      </c>
      <c r="CG35" s="60"/>
      <c r="CH35" s="60"/>
      <c r="CI35" s="60"/>
      <c r="CJ35" s="60"/>
      <c r="CK35" s="60"/>
      <c r="CL35" s="60"/>
      <c r="CM35" s="60"/>
      <c r="CN35" s="60"/>
      <c r="CO35" s="60"/>
      <c r="CP35" s="60"/>
      <c r="CQ35" s="60"/>
      <c r="CR35" s="60"/>
      <c r="CS35" s="60"/>
      <c r="CT35" s="60"/>
      <c r="CU35" s="60"/>
      <c r="CV35" s="60"/>
      <c r="CW35" s="60"/>
      <c r="CX35" s="60"/>
      <c r="CY35" s="1">
        <f t="shared" si="0"/>
        <v>104.32067686235817</v>
      </c>
    </row>
    <row r="36" spans="1:103" ht="46.5" customHeight="1">
      <c r="A36" s="48" t="s">
        <v>238</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9" t="s">
        <v>124</v>
      </c>
      <c r="AG36" s="49"/>
      <c r="AH36" s="49"/>
      <c r="AI36" s="49"/>
      <c r="AJ36" s="49"/>
      <c r="AK36" s="49"/>
      <c r="AL36" s="39" t="s">
        <v>239</v>
      </c>
      <c r="AM36" s="39"/>
      <c r="AN36" s="39"/>
      <c r="AO36" s="39"/>
      <c r="AP36" s="39"/>
      <c r="AQ36" s="39"/>
      <c r="AR36" s="39"/>
      <c r="AS36" s="39"/>
      <c r="AT36" s="39"/>
      <c r="AU36" s="39"/>
      <c r="AV36" s="39"/>
      <c r="AW36" s="39"/>
      <c r="AX36" s="39"/>
      <c r="AY36" s="39"/>
      <c r="AZ36" s="39"/>
      <c r="BA36" s="39"/>
      <c r="BB36" s="45">
        <f>BB37</f>
        <v>1584300</v>
      </c>
      <c r="BC36" s="45"/>
      <c r="BD36" s="45"/>
      <c r="BE36" s="45"/>
      <c r="BF36" s="45"/>
      <c r="BG36" s="45"/>
      <c r="BH36" s="45"/>
      <c r="BI36" s="45"/>
      <c r="BJ36" s="45"/>
      <c r="BK36" s="45"/>
      <c r="BL36" s="45"/>
      <c r="BM36" s="45"/>
      <c r="BN36" s="45"/>
      <c r="BO36" s="45"/>
      <c r="BP36" s="45"/>
      <c r="BQ36" s="45"/>
      <c r="BR36" s="45"/>
      <c r="BS36" s="45"/>
      <c r="BT36" s="45"/>
      <c r="BU36" s="45"/>
      <c r="BV36" s="45"/>
      <c r="BW36" s="45"/>
      <c r="BX36" s="59">
        <f>BX37+BX41</f>
        <v>1592509.24</v>
      </c>
      <c r="BY36" s="59"/>
      <c r="BZ36" s="59"/>
      <c r="CA36" s="59"/>
      <c r="CB36" s="59"/>
      <c r="CC36" s="59"/>
      <c r="CD36" s="59"/>
      <c r="CE36" s="59"/>
      <c r="CF36" s="60">
        <f t="shared" si="1"/>
        <v>-8209.23999999999</v>
      </c>
      <c r="CG36" s="60"/>
      <c r="CH36" s="60"/>
      <c r="CI36" s="60"/>
      <c r="CJ36" s="60"/>
      <c r="CK36" s="60"/>
      <c r="CL36" s="60"/>
      <c r="CM36" s="60"/>
      <c r="CN36" s="60"/>
      <c r="CO36" s="60"/>
      <c r="CP36" s="60"/>
      <c r="CQ36" s="60"/>
      <c r="CR36" s="60"/>
      <c r="CS36" s="60"/>
      <c r="CT36" s="60"/>
      <c r="CU36" s="60"/>
      <c r="CV36" s="60"/>
      <c r="CW36" s="60"/>
      <c r="CX36" s="60"/>
      <c r="CY36" s="1">
        <f t="shared" si="0"/>
        <v>100.51816196427443</v>
      </c>
    </row>
    <row r="37" spans="1:103" ht="40.5" customHeight="1">
      <c r="A37" s="47" t="s">
        <v>238</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35" t="s">
        <v>124</v>
      </c>
      <c r="AG37" s="35"/>
      <c r="AH37" s="35"/>
      <c r="AI37" s="35"/>
      <c r="AJ37" s="35"/>
      <c r="AK37" s="35"/>
      <c r="AL37" s="40" t="s">
        <v>237</v>
      </c>
      <c r="AM37" s="40"/>
      <c r="AN37" s="40"/>
      <c r="AO37" s="40"/>
      <c r="AP37" s="40"/>
      <c r="AQ37" s="40"/>
      <c r="AR37" s="40"/>
      <c r="AS37" s="40"/>
      <c r="AT37" s="40"/>
      <c r="AU37" s="40"/>
      <c r="AV37" s="40"/>
      <c r="AW37" s="40"/>
      <c r="AX37" s="40"/>
      <c r="AY37" s="40"/>
      <c r="AZ37" s="40"/>
      <c r="BA37" s="40"/>
      <c r="BB37" s="34">
        <v>1584300</v>
      </c>
      <c r="BC37" s="34"/>
      <c r="BD37" s="34"/>
      <c r="BE37" s="34"/>
      <c r="BF37" s="34"/>
      <c r="BG37" s="34"/>
      <c r="BH37" s="34"/>
      <c r="BI37" s="34"/>
      <c r="BJ37" s="34"/>
      <c r="BK37" s="34"/>
      <c r="BL37" s="34"/>
      <c r="BM37" s="34"/>
      <c r="BN37" s="34"/>
      <c r="BO37" s="34"/>
      <c r="BP37" s="34"/>
      <c r="BQ37" s="34"/>
      <c r="BR37" s="34"/>
      <c r="BS37" s="34"/>
      <c r="BT37" s="34"/>
      <c r="BU37" s="34"/>
      <c r="BV37" s="34"/>
      <c r="BW37" s="34"/>
      <c r="BX37" s="37">
        <f>BX38+BX39+BX40</f>
        <v>1593245.21</v>
      </c>
      <c r="BY37" s="37"/>
      <c r="BZ37" s="37"/>
      <c r="CA37" s="37"/>
      <c r="CB37" s="37"/>
      <c r="CC37" s="37"/>
      <c r="CD37" s="37"/>
      <c r="CE37" s="37"/>
      <c r="CF37" s="46">
        <f t="shared" si="1"/>
        <v>-8945.209999999963</v>
      </c>
      <c r="CG37" s="46"/>
      <c r="CH37" s="46"/>
      <c r="CI37" s="46"/>
      <c r="CJ37" s="46"/>
      <c r="CK37" s="46"/>
      <c r="CL37" s="46"/>
      <c r="CM37" s="46"/>
      <c r="CN37" s="46"/>
      <c r="CO37" s="46"/>
      <c r="CP37" s="46"/>
      <c r="CQ37" s="46"/>
      <c r="CR37" s="46"/>
      <c r="CS37" s="46"/>
      <c r="CT37" s="46"/>
      <c r="CU37" s="46"/>
      <c r="CV37" s="46"/>
      <c r="CW37" s="46"/>
      <c r="CX37" s="46"/>
      <c r="CY37" s="1">
        <f t="shared" si="0"/>
        <v>100.56461591870227</v>
      </c>
    </row>
    <row r="38" spans="1:103" s="20" customFormat="1" ht="33.75" customHeight="1">
      <c r="A38" s="47" t="s">
        <v>238</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0" t="s">
        <v>124</v>
      </c>
      <c r="AG38" s="40"/>
      <c r="AH38" s="40"/>
      <c r="AI38" s="40"/>
      <c r="AJ38" s="40"/>
      <c r="AK38" s="40"/>
      <c r="AL38" s="40" t="s">
        <v>79</v>
      </c>
      <c r="AM38" s="40"/>
      <c r="AN38" s="40"/>
      <c r="AO38" s="40"/>
      <c r="AP38" s="40"/>
      <c r="AQ38" s="40"/>
      <c r="AR38" s="40"/>
      <c r="AS38" s="40"/>
      <c r="AT38" s="40"/>
      <c r="AU38" s="40"/>
      <c r="AV38" s="40"/>
      <c r="AW38" s="40"/>
      <c r="AX38" s="40"/>
      <c r="AY38" s="40"/>
      <c r="AZ38" s="40"/>
      <c r="BA38" s="40"/>
      <c r="BB38" s="34" t="s">
        <v>132</v>
      </c>
      <c r="BC38" s="34"/>
      <c r="BD38" s="34"/>
      <c r="BE38" s="34"/>
      <c r="BF38" s="34"/>
      <c r="BG38" s="34"/>
      <c r="BH38" s="34"/>
      <c r="BI38" s="34"/>
      <c r="BJ38" s="34"/>
      <c r="BK38" s="34"/>
      <c r="BL38" s="34"/>
      <c r="BM38" s="34"/>
      <c r="BN38" s="34"/>
      <c r="BO38" s="34"/>
      <c r="BP38" s="34"/>
      <c r="BQ38" s="34"/>
      <c r="BR38" s="34"/>
      <c r="BS38" s="34"/>
      <c r="BT38" s="34"/>
      <c r="BU38" s="34"/>
      <c r="BV38" s="34"/>
      <c r="BW38" s="34"/>
      <c r="BX38" s="42">
        <v>1589467.96</v>
      </c>
      <c r="BY38" s="42"/>
      <c r="BZ38" s="42"/>
      <c r="CA38" s="42"/>
      <c r="CB38" s="42"/>
      <c r="CC38" s="42"/>
      <c r="CD38" s="42"/>
      <c r="CE38" s="42"/>
      <c r="CF38" s="42">
        <f>-BX38</f>
        <v>-1589467.96</v>
      </c>
      <c r="CG38" s="42"/>
      <c r="CH38" s="42"/>
      <c r="CI38" s="42"/>
      <c r="CJ38" s="42"/>
      <c r="CK38" s="42"/>
      <c r="CL38" s="42"/>
      <c r="CM38" s="42"/>
      <c r="CN38" s="42"/>
      <c r="CO38" s="42"/>
      <c r="CP38" s="42"/>
      <c r="CQ38" s="42"/>
      <c r="CR38" s="42"/>
      <c r="CS38" s="42"/>
      <c r="CT38" s="42"/>
      <c r="CU38" s="42"/>
      <c r="CV38" s="42"/>
      <c r="CW38" s="42"/>
      <c r="CX38" s="42"/>
      <c r="CY38" s="1" t="e">
        <f t="shared" si="0"/>
        <v>#VALUE!</v>
      </c>
    </row>
    <row r="39" spans="1:103" s="20" customFormat="1" ht="33.75" customHeight="1">
      <c r="A39" s="47" t="s">
        <v>362</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0" t="s">
        <v>124</v>
      </c>
      <c r="AG39" s="40"/>
      <c r="AH39" s="40"/>
      <c r="AI39" s="40"/>
      <c r="AJ39" s="40"/>
      <c r="AK39" s="40"/>
      <c r="AL39" s="40" t="s">
        <v>361</v>
      </c>
      <c r="AM39" s="40"/>
      <c r="AN39" s="40"/>
      <c r="AO39" s="40"/>
      <c r="AP39" s="40"/>
      <c r="AQ39" s="40"/>
      <c r="AR39" s="40"/>
      <c r="AS39" s="40"/>
      <c r="AT39" s="40"/>
      <c r="AU39" s="40"/>
      <c r="AV39" s="40"/>
      <c r="AW39" s="40"/>
      <c r="AX39" s="40"/>
      <c r="AY39" s="40"/>
      <c r="AZ39" s="40"/>
      <c r="BA39" s="40"/>
      <c r="BB39" s="34" t="s">
        <v>132</v>
      </c>
      <c r="BC39" s="34"/>
      <c r="BD39" s="34"/>
      <c r="BE39" s="34"/>
      <c r="BF39" s="34"/>
      <c r="BG39" s="34"/>
      <c r="BH39" s="34"/>
      <c r="BI39" s="34"/>
      <c r="BJ39" s="34"/>
      <c r="BK39" s="34"/>
      <c r="BL39" s="34"/>
      <c r="BM39" s="34"/>
      <c r="BN39" s="34"/>
      <c r="BO39" s="34"/>
      <c r="BP39" s="34"/>
      <c r="BQ39" s="34"/>
      <c r="BR39" s="34"/>
      <c r="BS39" s="34"/>
      <c r="BT39" s="34"/>
      <c r="BU39" s="34"/>
      <c r="BV39" s="34"/>
      <c r="BW39" s="34"/>
      <c r="BX39" s="42">
        <v>2873.11</v>
      </c>
      <c r="BY39" s="42"/>
      <c r="BZ39" s="42"/>
      <c r="CA39" s="42"/>
      <c r="CB39" s="42"/>
      <c r="CC39" s="42"/>
      <c r="CD39" s="42"/>
      <c r="CE39" s="42"/>
      <c r="CF39" s="42">
        <f>-BX39</f>
        <v>-2873.11</v>
      </c>
      <c r="CG39" s="42"/>
      <c r="CH39" s="42"/>
      <c r="CI39" s="42"/>
      <c r="CJ39" s="42"/>
      <c r="CK39" s="42"/>
      <c r="CL39" s="42"/>
      <c r="CM39" s="42"/>
      <c r="CN39" s="42"/>
      <c r="CO39" s="42"/>
      <c r="CP39" s="42"/>
      <c r="CQ39" s="42"/>
      <c r="CR39" s="42"/>
      <c r="CS39" s="42"/>
      <c r="CT39" s="42"/>
      <c r="CU39" s="42"/>
      <c r="CV39" s="42"/>
      <c r="CW39" s="42"/>
      <c r="CX39" s="42"/>
      <c r="CY39" s="1" t="e">
        <f>BX39/BB39*100</f>
        <v>#VALUE!</v>
      </c>
    </row>
    <row r="40" spans="1:103" s="20" customFormat="1" ht="33.75" customHeight="1">
      <c r="A40" s="47" t="s">
        <v>393</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0" t="s">
        <v>124</v>
      </c>
      <c r="AG40" s="40"/>
      <c r="AH40" s="40"/>
      <c r="AI40" s="40"/>
      <c r="AJ40" s="40"/>
      <c r="AK40" s="40"/>
      <c r="AL40" s="40" t="s">
        <v>392</v>
      </c>
      <c r="AM40" s="40"/>
      <c r="AN40" s="40"/>
      <c r="AO40" s="40"/>
      <c r="AP40" s="40"/>
      <c r="AQ40" s="40"/>
      <c r="AR40" s="40"/>
      <c r="AS40" s="40"/>
      <c r="AT40" s="40"/>
      <c r="AU40" s="40"/>
      <c r="AV40" s="40"/>
      <c r="AW40" s="40"/>
      <c r="AX40" s="40"/>
      <c r="AY40" s="40"/>
      <c r="AZ40" s="40"/>
      <c r="BA40" s="40"/>
      <c r="BB40" s="34" t="s">
        <v>132</v>
      </c>
      <c r="BC40" s="34"/>
      <c r="BD40" s="34"/>
      <c r="BE40" s="34"/>
      <c r="BF40" s="34"/>
      <c r="BG40" s="34"/>
      <c r="BH40" s="34"/>
      <c r="BI40" s="34"/>
      <c r="BJ40" s="34"/>
      <c r="BK40" s="34"/>
      <c r="BL40" s="34"/>
      <c r="BM40" s="34"/>
      <c r="BN40" s="34"/>
      <c r="BO40" s="34"/>
      <c r="BP40" s="34"/>
      <c r="BQ40" s="34"/>
      <c r="BR40" s="34"/>
      <c r="BS40" s="34"/>
      <c r="BT40" s="34"/>
      <c r="BU40" s="34"/>
      <c r="BV40" s="34"/>
      <c r="BW40" s="34"/>
      <c r="BX40" s="42">
        <v>904.14</v>
      </c>
      <c r="BY40" s="42"/>
      <c r="BZ40" s="42"/>
      <c r="CA40" s="42"/>
      <c r="CB40" s="42"/>
      <c r="CC40" s="42"/>
      <c r="CD40" s="42"/>
      <c r="CE40" s="42"/>
      <c r="CF40" s="42">
        <f>-BX40</f>
        <v>-904.14</v>
      </c>
      <c r="CG40" s="42"/>
      <c r="CH40" s="42"/>
      <c r="CI40" s="42"/>
      <c r="CJ40" s="42"/>
      <c r="CK40" s="42"/>
      <c r="CL40" s="42"/>
      <c r="CM40" s="42"/>
      <c r="CN40" s="42"/>
      <c r="CO40" s="42"/>
      <c r="CP40" s="42"/>
      <c r="CQ40" s="42"/>
      <c r="CR40" s="42"/>
      <c r="CS40" s="42"/>
      <c r="CT40" s="42"/>
      <c r="CU40" s="42"/>
      <c r="CV40" s="42"/>
      <c r="CW40" s="42"/>
      <c r="CX40" s="42"/>
      <c r="CY40" s="1" t="e">
        <f>BX40/BB40*100</f>
        <v>#VALUE!</v>
      </c>
    </row>
    <row r="41" spans="1:103" s="20" customFormat="1" ht="42" customHeight="1">
      <c r="A41" s="47" t="s">
        <v>363</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0" t="s">
        <v>124</v>
      </c>
      <c r="AG41" s="40"/>
      <c r="AH41" s="40"/>
      <c r="AI41" s="40"/>
      <c r="AJ41" s="40"/>
      <c r="AK41" s="40"/>
      <c r="AL41" s="40" t="s">
        <v>364</v>
      </c>
      <c r="AM41" s="40"/>
      <c r="AN41" s="40"/>
      <c r="AO41" s="40"/>
      <c r="AP41" s="40"/>
      <c r="AQ41" s="40"/>
      <c r="AR41" s="40"/>
      <c r="AS41" s="40"/>
      <c r="AT41" s="40"/>
      <c r="AU41" s="40"/>
      <c r="AV41" s="40"/>
      <c r="AW41" s="40"/>
      <c r="AX41" s="40"/>
      <c r="AY41" s="40"/>
      <c r="AZ41" s="40"/>
      <c r="BA41" s="40"/>
      <c r="BB41" s="34" t="s">
        <v>132</v>
      </c>
      <c r="BC41" s="34"/>
      <c r="BD41" s="34"/>
      <c r="BE41" s="34"/>
      <c r="BF41" s="34"/>
      <c r="BG41" s="34"/>
      <c r="BH41" s="34"/>
      <c r="BI41" s="34"/>
      <c r="BJ41" s="34"/>
      <c r="BK41" s="34"/>
      <c r="BL41" s="34"/>
      <c r="BM41" s="34"/>
      <c r="BN41" s="34"/>
      <c r="BO41" s="34"/>
      <c r="BP41" s="34"/>
      <c r="BQ41" s="34"/>
      <c r="BR41" s="34"/>
      <c r="BS41" s="34"/>
      <c r="BT41" s="34"/>
      <c r="BU41" s="34"/>
      <c r="BV41" s="34"/>
      <c r="BW41" s="34"/>
      <c r="BX41" s="42">
        <f>BX42+BX43</f>
        <v>-735.97</v>
      </c>
      <c r="BY41" s="42"/>
      <c r="BZ41" s="42"/>
      <c r="CA41" s="42"/>
      <c r="CB41" s="42"/>
      <c r="CC41" s="42"/>
      <c r="CD41" s="42"/>
      <c r="CE41" s="42"/>
      <c r="CF41" s="46">
        <f>BX41</f>
        <v>-735.97</v>
      </c>
      <c r="CG41" s="46"/>
      <c r="CH41" s="46"/>
      <c r="CI41" s="46"/>
      <c r="CJ41" s="46"/>
      <c r="CK41" s="46"/>
      <c r="CL41" s="46"/>
      <c r="CM41" s="46"/>
      <c r="CN41" s="46"/>
      <c r="CO41" s="46"/>
      <c r="CP41" s="46"/>
      <c r="CQ41" s="46"/>
      <c r="CR41" s="46"/>
      <c r="CS41" s="46"/>
      <c r="CT41" s="46"/>
      <c r="CU41" s="46"/>
      <c r="CV41" s="46"/>
      <c r="CW41" s="46"/>
      <c r="CX41" s="46"/>
      <c r="CY41" s="20" t="e">
        <f>BX41/BB41*100</f>
        <v>#VALUE!</v>
      </c>
    </row>
    <row r="42" spans="1:103" s="20" customFormat="1" ht="42" customHeight="1">
      <c r="A42" s="43" t="s">
        <v>363</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4" t="s">
        <v>124</v>
      </c>
      <c r="AG42" s="44"/>
      <c r="AH42" s="44"/>
      <c r="AI42" s="44"/>
      <c r="AJ42" s="44"/>
      <c r="AK42" s="44"/>
      <c r="AL42" s="44" t="s">
        <v>365</v>
      </c>
      <c r="AM42" s="44"/>
      <c r="AN42" s="44"/>
      <c r="AO42" s="44"/>
      <c r="AP42" s="44"/>
      <c r="AQ42" s="44"/>
      <c r="AR42" s="44"/>
      <c r="AS42" s="44"/>
      <c r="AT42" s="44"/>
      <c r="AU42" s="44"/>
      <c r="AV42" s="44"/>
      <c r="AW42" s="44"/>
      <c r="AX42" s="44"/>
      <c r="AY42" s="44"/>
      <c r="AZ42" s="44"/>
      <c r="BA42" s="44"/>
      <c r="BB42" s="34" t="s">
        <v>132</v>
      </c>
      <c r="BC42" s="34"/>
      <c r="BD42" s="34"/>
      <c r="BE42" s="34"/>
      <c r="BF42" s="34"/>
      <c r="BG42" s="34"/>
      <c r="BH42" s="34"/>
      <c r="BI42" s="34"/>
      <c r="BJ42" s="34"/>
      <c r="BK42" s="34"/>
      <c r="BL42" s="34"/>
      <c r="BM42" s="34"/>
      <c r="BN42" s="34"/>
      <c r="BO42" s="34"/>
      <c r="BP42" s="34"/>
      <c r="BQ42" s="34"/>
      <c r="BR42" s="34"/>
      <c r="BS42" s="34"/>
      <c r="BT42" s="34"/>
      <c r="BU42" s="34"/>
      <c r="BV42" s="34"/>
      <c r="BW42" s="34"/>
      <c r="BX42" s="42">
        <v>-746.49</v>
      </c>
      <c r="BY42" s="42"/>
      <c r="BZ42" s="42"/>
      <c r="CA42" s="42"/>
      <c r="CB42" s="42"/>
      <c r="CC42" s="42"/>
      <c r="CD42" s="42"/>
      <c r="CE42" s="42"/>
      <c r="CF42" s="42">
        <f>-BX42</f>
        <v>746.49</v>
      </c>
      <c r="CG42" s="42"/>
      <c r="CH42" s="42"/>
      <c r="CI42" s="42"/>
      <c r="CJ42" s="42"/>
      <c r="CK42" s="42"/>
      <c r="CL42" s="42"/>
      <c r="CM42" s="42"/>
      <c r="CN42" s="42"/>
      <c r="CO42" s="42"/>
      <c r="CP42" s="42"/>
      <c r="CQ42" s="42"/>
      <c r="CR42" s="42"/>
      <c r="CS42" s="42"/>
      <c r="CT42" s="42"/>
      <c r="CU42" s="42"/>
      <c r="CV42" s="42"/>
      <c r="CW42" s="42"/>
      <c r="CX42" s="42"/>
      <c r="CY42" s="20" t="e">
        <f>BX42/BB42*100</f>
        <v>#VALUE!</v>
      </c>
    </row>
    <row r="43" spans="1:103" s="20" customFormat="1" ht="48" customHeight="1">
      <c r="A43" s="43" t="s">
        <v>366</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4" t="s">
        <v>124</v>
      </c>
      <c r="AG43" s="44"/>
      <c r="AH43" s="44"/>
      <c r="AI43" s="44"/>
      <c r="AJ43" s="44"/>
      <c r="AK43" s="44"/>
      <c r="AL43" s="44" t="s">
        <v>367</v>
      </c>
      <c r="AM43" s="44"/>
      <c r="AN43" s="44"/>
      <c r="AO43" s="44"/>
      <c r="AP43" s="44"/>
      <c r="AQ43" s="44"/>
      <c r="AR43" s="44"/>
      <c r="AS43" s="44"/>
      <c r="AT43" s="44"/>
      <c r="AU43" s="44"/>
      <c r="AV43" s="44"/>
      <c r="AW43" s="44"/>
      <c r="AX43" s="44"/>
      <c r="AY43" s="44"/>
      <c r="AZ43" s="44"/>
      <c r="BA43" s="44"/>
      <c r="BB43" s="34" t="s">
        <v>132</v>
      </c>
      <c r="BC43" s="34"/>
      <c r="BD43" s="34"/>
      <c r="BE43" s="34"/>
      <c r="BF43" s="34"/>
      <c r="BG43" s="34"/>
      <c r="BH43" s="34"/>
      <c r="BI43" s="34"/>
      <c r="BJ43" s="34"/>
      <c r="BK43" s="34"/>
      <c r="BL43" s="34"/>
      <c r="BM43" s="34"/>
      <c r="BN43" s="34"/>
      <c r="BO43" s="34"/>
      <c r="BP43" s="34"/>
      <c r="BQ43" s="34"/>
      <c r="BR43" s="34"/>
      <c r="BS43" s="34"/>
      <c r="BT43" s="34"/>
      <c r="BU43" s="34"/>
      <c r="BV43" s="34"/>
      <c r="BW43" s="34"/>
      <c r="BX43" s="42">
        <v>10.52</v>
      </c>
      <c r="BY43" s="42"/>
      <c r="BZ43" s="42"/>
      <c r="CA43" s="42"/>
      <c r="CB43" s="42"/>
      <c r="CC43" s="42"/>
      <c r="CD43" s="42"/>
      <c r="CE43" s="42"/>
      <c r="CF43" s="42">
        <f>-BX43</f>
        <v>-10.52</v>
      </c>
      <c r="CG43" s="42"/>
      <c r="CH43" s="42"/>
      <c r="CI43" s="42"/>
      <c r="CJ43" s="42"/>
      <c r="CK43" s="42"/>
      <c r="CL43" s="42"/>
      <c r="CM43" s="42"/>
      <c r="CN43" s="42"/>
      <c r="CO43" s="42"/>
      <c r="CP43" s="42"/>
      <c r="CQ43" s="42"/>
      <c r="CR43" s="42"/>
      <c r="CS43" s="42"/>
      <c r="CT43" s="42"/>
      <c r="CU43" s="42"/>
      <c r="CV43" s="42"/>
      <c r="CW43" s="42"/>
      <c r="CX43" s="42"/>
      <c r="CY43" s="20" t="e">
        <f>BX43/BB43*100</f>
        <v>#VALUE!</v>
      </c>
    </row>
    <row r="44" spans="1:103" ht="48.75" customHeight="1">
      <c r="A44" s="48" t="s">
        <v>241</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9" t="s">
        <v>124</v>
      </c>
      <c r="AG44" s="49"/>
      <c r="AH44" s="49"/>
      <c r="AI44" s="49"/>
      <c r="AJ44" s="49"/>
      <c r="AK44" s="49"/>
      <c r="AL44" s="39" t="s">
        <v>244</v>
      </c>
      <c r="AM44" s="39"/>
      <c r="AN44" s="39"/>
      <c r="AO44" s="39"/>
      <c r="AP44" s="39"/>
      <c r="AQ44" s="39"/>
      <c r="AR44" s="39"/>
      <c r="AS44" s="39"/>
      <c r="AT44" s="39"/>
      <c r="AU44" s="39"/>
      <c r="AV44" s="39"/>
      <c r="AW44" s="39"/>
      <c r="AX44" s="39"/>
      <c r="AY44" s="39"/>
      <c r="AZ44" s="39"/>
      <c r="BA44" s="39"/>
      <c r="BB44" s="45">
        <f>BB45</f>
        <v>442700</v>
      </c>
      <c r="BC44" s="45"/>
      <c r="BD44" s="45"/>
      <c r="BE44" s="45"/>
      <c r="BF44" s="45"/>
      <c r="BG44" s="45"/>
      <c r="BH44" s="45"/>
      <c r="BI44" s="45"/>
      <c r="BJ44" s="45"/>
      <c r="BK44" s="45"/>
      <c r="BL44" s="45"/>
      <c r="BM44" s="45"/>
      <c r="BN44" s="45"/>
      <c r="BO44" s="45"/>
      <c r="BP44" s="45"/>
      <c r="BQ44" s="45"/>
      <c r="BR44" s="45"/>
      <c r="BS44" s="45"/>
      <c r="BT44" s="45"/>
      <c r="BU44" s="45"/>
      <c r="BV44" s="45"/>
      <c r="BW44" s="45"/>
      <c r="BX44" s="59">
        <f>BX45</f>
        <v>442385.09</v>
      </c>
      <c r="BY44" s="59"/>
      <c r="BZ44" s="59"/>
      <c r="CA44" s="59"/>
      <c r="CB44" s="59"/>
      <c r="CC44" s="59"/>
      <c r="CD44" s="59"/>
      <c r="CE44" s="59"/>
      <c r="CF44" s="59">
        <f>BB44-BX44</f>
        <v>314.9099999999744</v>
      </c>
      <c r="CG44" s="59"/>
      <c r="CH44" s="59"/>
      <c r="CI44" s="59"/>
      <c r="CJ44" s="59"/>
      <c r="CK44" s="59"/>
      <c r="CL44" s="59"/>
      <c r="CM44" s="59"/>
      <c r="CN44" s="59"/>
      <c r="CO44" s="59"/>
      <c r="CP44" s="59"/>
      <c r="CQ44" s="59"/>
      <c r="CR44" s="59"/>
      <c r="CS44" s="59"/>
      <c r="CT44" s="59"/>
      <c r="CU44" s="59"/>
      <c r="CV44" s="59"/>
      <c r="CW44" s="59"/>
      <c r="CX44" s="59"/>
      <c r="CY44" s="1">
        <f t="shared" si="0"/>
        <v>99.92886604924328</v>
      </c>
    </row>
    <row r="45" spans="1:103" ht="49.5" customHeight="1">
      <c r="A45" s="41" t="s">
        <v>241</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35" t="s">
        <v>124</v>
      </c>
      <c r="AG45" s="35"/>
      <c r="AH45" s="35"/>
      <c r="AI45" s="35"/>
      <c r="AJ45" s="35"/>
      <c r="AK45" s="35"/>
      <c r="AL45" s="40" t="s">
        <v>300</v>
      </c>
      <c r="AM45" s="40"/>
      <c r="AN45" s="40"/>
      <c r="AO45" s="40"/>
      <c r="AP45" s="40"/>
      <c r="AQ45" s="40"/>
      <c r="AR45" s="40"/>
      <c r="AS45" s="40"/>
      <c r="AT45" s="40"/>
      <c r="AU45" s="40"/>
      <c r="AV45" s="40"/>
      <c r="AW45" s="40"/>
      <c r="AX45" s="40"/>
      <c r="AY45" s="40"/>
      <c r="AZ45" s="40"/>
      <c r="BA45" s="40"/>
      <c r="BB45" s="34">
        <v>442700</v>
      </c>
      <c r="BC45" s="34"/>
      <c r="BD45" s="34"/>
      <c r="BE45" s="34"/>
      <c r="BF45" s="34"/>
      <c r="BG45" s="34"/>
      <c r="BH45" s="34"/>
      <c r="BI45" s="34"/>
      <c r="BJ45" s="34"/>
      <c r="BK45" s="34"/>
      <c r="BL45" s="34"/>
      <c r="BM45" s="34"/>
      <c r="BN45" s="34"/>
      <c r="BO45" s="34"/>
      <c r="BP45" s="34"/>
      <c r="BQ45" s="34"/>
      <c r="BR45" s="34"/>
      <c r="BS45" s="34"/>
      <c r="BT45" s="34"/>
      <c r="BU45" s="34"/>
      <c r="BV45" s="34"/>
      <c r="BW45" s="34"/>
      <c r="BX45" s="37">
        <f>BX46+BX48+BX49</f>
        <v>442385.09</v>
      </c>
      <c r="BY45" s="37"/>
      <c r="BZ45" s="37"/>
      <c r="CA45" s="37"/>
      <c r="CB45" s="37"/>
      <c r="CC45" s="37"/>
      <c r="CD45" s="37"/>
      <c r="CE45" s="37"/>
      <c r="CF45" s="37">
        <f>BB45-BX45</f>
        <v>314.9099999999744</v>
      </c>
      <c r="CG45" s="37"/>
      <c r="CH45" s="37"/>
      <c r="CI45" s="37"/>
      <c r="CJ45" s="37"/>
      <c r="CK45" s="37"/>
      <c r="CL45" s="37"/>
      <c r="CM45" s="37"/>
      <c r="CN45" s="37"/>
      <c r="CO45" s="37"/>
      <c r="CP45" s="37"/>
      <c r="CQ45" s="37"/>
      <c r="CR45" s="37"/>
      <c r="CS45" s="37"/>
      <c r="CT45" s="37"/>
      <c r="CU45" s="37"/>
      <c r="CV45" s="37"/>
      <c r="CW45" s="37"/>
      <c r="CX45" s="37"/>
      <c r="CY45" s="1">
        <f t="shared" si="0"/>
        <v>99.92886604924328</v>
      </c>
    </row>
    <row r="46" spans="1:103" ht="48.75" customHeight="1">
      <c r="A46" s="41" t="s">
        <v>136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35" t="s">
        <v>124</v>
      </c>
      <c r="AG46" s="35"/>
      <c r="AH46" s="35"/>
      <c r="AI46" s="35"/>
      <c r="AJ46" s="35"/>
      <c r="AK46" s="35"/>
      <c r="AL46" s="40" t="s">
        <v>240</v>
      </c>
      <c r="AM46" s="40"/>
      <c r="AN46" s="40"/>
      <c r="AO46" s="40"/>
      <c r="AP46" s="40"/>
      <c r="AQ46" s="40"/>
      <c r="AR46" s="40"/>
      <c r="AS46" s="40"/>
      <c r="AT46" s="40"/>
      <c r="AU46" s="40"/>
      <c r="AV46" s="40"/>
      <c r="AW46" s="40"/>
      <c r="AX46" s="40"/>
      <c r="AY46" s="40"/>
      <c r="AZ46" s="40"/>
      <c r="BA46" s="40"/>
      <c r="BB46" s="34" t="s">
        <v>132</v>
      </c>
      <c r="BC46" s="34"/>
      <c r="BD46" s="34"/>
      <c r="BE46" s="34"/>
      <c r="BF46" s="34"/>
      <c r="BG46" s="34"/>
      <c r="BH46" s="34"/>
      <c r="BI46" s="34"/>
      <c r="BJ46" s="34"/>
      <c r="BK46" s="34"/>
      <c r="BL46" s="34"/>
      <c r="BM46" s="34"/>
      <c r="BN46" s="34"/>
      <c r="BO46" s="34"/>
      <c r="BP46" s="34"/>
      <c r="BQ46" s="34"/>
      <c r="BR46" s="34"/>
      <c r="BS46" s="34"/>
      <c r="BT46" s="34"/>
      <c r="BU46" s="34"/>
      <c r="BV46" s="34"/>
      <c r="BW46" s="34"/>
      <c r="BX46" s="37">
        <v>438781.81</v>
      </c>
      <c r="BY46" s="37"/>
      <c r="BZ46" s="37"/>
      <c r="CA46" s="37"/>
      <c r="CB46" s="37"/>
      <c r="CC46" s="37"/>
      <c r="CD46" s="37"/>
      <c r="CE46" s="37"/>
      <c r="CF46" s="37">
        <f>-BX46</f>
        <v>-438781.81</v>
      </c>
      <c r="CG46" s="37"/>
      <c r="CH46" s="37"/>
      <c r="CI46" s="37"/>
      <c r="CJ46" s="37"/>
      <c r="CK46" s="37"/>
      <c r="CL46" s="37"/>
      <c r="CM46" s="37"/>
      <c r="CN46" s="37"/>
      <c r="CO46" s="37"/>
      <c r="CP46" s="37"/>
      <c r="CQ46" s="37"/>
      <c r="CR46" s="37"/>
      <c r="CS46" s="37"/>
      <c r="CT46" s="37"/>
      <c r="CU46" s="37"/>
      <c r="CV46" s="37"/>
      <c r="CW46" s="37"/>
      <c r="CX46" s="37"/>
      <c r="CY46" s="1" t="e">
        <f t="shared" si="0"/>
        <v>#VALUE!</v>
      </c>
    </row>
    <row r="47" spans="1:103" ht="77.25" customHeight="1" hidden="1">
      <c r="A47" s="41" t="s">
        <v>137</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35" t="s">
        <v>124</v>
      </c>
      <c r="AG47" s="35"/>
      <c r="AH47" s="35"/>
      <c r="AI47" s="35"/>
      <c r="AJ47" s="35"/>
      <c r="AK47" s="35"/>
      <c r="AL47" s="40" t="s">
        <v>138</v>
      </c>
      <c r="AM47" s="40"/>
      <c r="AN47" s="40"/>
      <c r="AO47" s="40"/>
      <c r="AP47" s="40"/>
      <c r="AQ47" s="40"/>
      <c r="AR47" s="40"/>
      <c r="AS47" s="40"/>
      <c r="AT47" s="40"/>
      <c r="AU47" s="40"/>
      <c r="AV47" s="40"/>
      <c r="AW47" s="40"/>
      <c r="AX47" s="40"/>
      <c r="AY47" s="40"/>
      <c r="AZ47" s="40"/>
      <c r="BA47" s="40"/>
      <c r="BB47" s="34" t="s">
        <v>132</v>
      </c>
      <c r="BC47" s="34"/>
      <c r="BD47" s="34"/>
      <c r="BE47" s="34"/>
      <c r="BF47" s="34"/>
      <c r="BG47" s="34"/>
      <c r="BH47" s="34"/>
      <c r="BI47" s="34"/>
      <c r="BJ47" s="34"/>
      <c r="BK47" s="34"/>
      <c r="BL47" s="34"/>
      <c r="BM47" s="34"/>
      <c r="BN47" s="34"/>
      <c r="BO47" s="34"/>
      <c r="BP47" s="34"/>
      <c r="BQ47" s="34"/>
      <c r="BR47" s="34"/>
      <c r="BS47" s="34"/>
      <c r="BT47" s="34"/>
      <c r="BU47" s="34"/>
      <c r="BV47" s="34"/>
      <c r="BW47" s="34"/>
      <c r="BX47" s="37" t="s">
        <v>132</v>
      </c>
      <c r="BY47" s="37"/>
      <c r="BZ47" s="37"/>
      <c r="CA47" s="37"/>
      <c r="CB47" s="37"/>
      <c r="CC47" s="37"/>
      <c r="CD47" s="37"/>
      <c r="CE47" s="37"/>
      <c r="CF47" s="37" t="s">
        <v>132</v>
      </c>
      <c r="CG47" s="37"/>
      <c r="CH47" s="37"/>
      <c r="CI47" s="37"/>
      <c r="CJ47" s="37"/>
      <c r="CK47" s="37"/>
      <c r="CL47" s="37"/>
      <c r="CM47" s="37"/>
      <c r="CN47" s="37"/>
      <c r="CO47" s="37"/>
      <c r="CP47" s="37"/>
      <c r="CQ47" s="37"/>
      <c r="CR47" s="37"/>
      <c r="CS47" s="37"/>
      <c r="CT47" s="37"/>
      <c r="CU47" s="37"/>
      <c r="CV47" s="37"/>
      <c r="CW47" s="37"/>
      <c r="CX47" s="37"/>
      <c r="CY47" s="1" t="e">
        <f t="shared" si="0"/>
        <v>#VALUE!</v>
      </c>
    </row>
    <row r="48" spans="1:103" s="20" customFormat="1" ht="48.75" customHeight="1">
      <c r="A48" s="41" t="s">
        <v>288</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0" t="s">
        <v>124</v>
      </c>
      <c r="AG48" s="40"/>
      <c r="AH48" s="40"/>
      <c r="AI48" s="40"/>
      <c r="AJ48" s="40"/>
      <c r="AK48" s="40"/>
      <c r="AL48" s="40" t="s">
        <v>287</v>
      </c>
      <c r="AM48" s="40"/>
      <c r="AN48" s="40"/>
      <c r="AO48" s="40"/>
      <c r="AP48" s="40"/>
      <c r="AQ48" s="40"/>
      <c r="AR48" s="40"/>
      <c r="AS48" s="40"/>
      <c r="AT48" s="40"/>
      <c r="AU48" s="40"/>
      <c r="AV48" s="40"/>
      <c r="AW48" s="40"/>
      <c r="AX48" s="40"/>
      <c r="AY48" s="40"/>
      <c r="AZ48" s="40"/>
      <c r="BA48" s="40"/>
      <c r="BB48" s="34" t="s">
        <v>132</v>
      </c>
      <c r="BC48" s="34"/>
      <c r="BD48" s="34"/>
      <c r="BE48" s="34"/>
      <c r="BF48" s="34"/>
      <c r="BG48" s="34"/>
      <c r="BH48" s="34"/>
      <c r="BI48" s="34"/>
      <c r="BJ48" s="34"/>
      <c r="BK48" s="34"/>
      <c r="BL48" s="34"/>
      <c r="BM48" s="34"/>
      <c r="BN48" s="34"/>
      <c r="BO48" s="34"/>
      <c r="BP48" s="34"/>
      <c r="BQ48" s="34"/>
      <c r="BR48" s="34"/>
      <c r="BS48" s="34"/>
      <c r="BT48" s="34"/>
      <c r="BU48" s="34"/>
      <c r="BV48" s="34"/>
      <c r="BW48" s="34"/>
      <c r="BX48" s="42">
        <v>1303.19</v>
      </c>
      <c r="BY48" s="42"/>
      <c r="BZ48" s="42"/>
      <c r="CA48" s="42"/>
      <c r="CB48" s="42"/>
      <c r="CC48" s="42"/>
      <c r="CD48" s="42"/>
      <c r="CE48" s="42"/>
      <c r="CF48" s="42">
        <f>-BX48</f>
        <v>-1303.19</v>
      </c>
      <c r="CG48" s="42"/>
      <c r="CH48" s="42"/>
      <c r="CI48" s="42"/>
      <c r="CJ48" s="42"/>
      <c r="CK48" s="42"/>
      <c r="CL48" s="42"/>
      <c r="CM48" s="42"/>
      <c r="CN48" s="42"/>
      <c r="CO48" s="42"/>
      <c r="CP48" s="42"/>
      <c r="CQ48" s="42"/>
      <c r="CR48" s="42"/>
      <c r="CS48" s="42"/>
      <c r="CT48" s="42"/>
      <c r="CU48" s="42"/>
      <c r="CV48" s="42"/>
      <c r="CW48" s="42"/>
      <c r="CX48" s="42"/>
      <c r="CY48" s="20" t="e">
        <f>BX48/BB48*100</f>
        <v>#VALUE!</v>
      </c>
    </row>
    <row r="49" spans="1:103" s="20" customFormat="1" ht="48.75" customHeight="1">
      <c r="A49" s="41" t="s">
        <v>384</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0" t="s">
        <v>124</v>
      </c>
      <c r="AG49" s="40"/>
      <c r="AH49" s="40"/>
      <c r="AI49" s="40"/>
      <c r="AJ49" s="40"/>
      <c r="AK49" s="40"/>
      <c r="AL49" s="40" t="s">
        <v>383</v>
      </c>
      <c r="AM49" s="40"/>
      <c r="AN49" s="40"/>
      <c r="AO49" s="40"/>
      <c r="AP49" s="40"/>
      <c r="AQ49" s="40"/>
      <c r="AR49" s="40"/>
      <c r="AS49" s="40"/>
      <c r="AT49" s="40"/>
      <c r="AU49" s="40"/>
      <c r="AV49" s="40"/>
      <c r="AW49" s="40"/>
      <c r="AX49" s="40"/>
      <c r="AY49" s="40"/>
      <c r="AZ49" s="40"/>
      <c r="BA49" s="40"/>
      <c r="BB49" s="34" t="s">
        <v>132</v>
      </c>
      <c r="BC49" s="34"/>
      <c r="BD49" s="34"/>
      <c r="BE49" s="34"/>
      <c r="BF49" s="34"/>
      <c r="BG49" s="34"/>
      <c r="BH49" s="34"/>
      <c r="BI49" s="34"/>
      <c r="BJ49" s="34"/>
      <c r="BK49" s="34"/>
      <c r="BL49" s="34"/>
      <c r="BM49" s="34"/>
      <c r="BN49" s="34"/>
      <c r="BO49" s="34"/>
      <c r="BP49" s="34"/>
      <c r="BQ49" s="34"/>
      <c r="BR49" s="34"/>
      <c r="BS49" s="34"/>
      <c r="BT49" s="34"/>
      <c r="BU49" s="34"/>
      <c r="BV49" s="34"/>
      <c r="BW49" s="34"/>
      <c r="BX49" s="42">
        <v>2300.09</v>
      </c>
      <c r="BY49" s="42"/>
      <c r="BZ49" s="42"/>
      <c r="CA49" s="42"/>
      <c r="CB49" s="42"/>
      <c r="CC49" s="42"/>
      <c r="CD49" s="42"/>
      <c r="CE49" s="42"/>
      <c r="CF49" s="42">
        <f>-BX49</f>
        <v>-2300.09</v>
      </c>
      <c r="CG49" s="42"/>
      <c r="CH49" s="42"/>
      <c r="CI49" s="42"/>
      <c r="CJ49" s="42"/>
      <c r="CK49" s="42"/>
      <c r="CL49" s="42"/>
      <c r="CM49" s="42"/>
      <c r="CN49" s="42"/>
      <c r="CO49" s="42"/>
      <c r="CP49" s="42"/>
      <c r="CQ49" s="42"/>
      <c r="CR49" s="42"/>
      <c r="CS49" s="42"/>
      <c r="CT49" s="42"/>
      <c r="CU49" s="42"/>
      <c r="CV49" s="42"/>
      <c r="CW49" s="42"/>
      <c r="CX49" s="42"/>
      <c r="CY49" s="20" t="e">
        <f>BX49/BB49*100</f>
        <v>#VALUE!</v>
      </c>
    </row>
    <row r="50" spans="1:103" s="20" customFormat="1" ht="48.75" customHeight="1">
      <c r="A50" s="41" t="s">
        <v>389</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0" t="s">
        <v>124</v>
      </c>
      <c r="AG50" s="40"/>
      <c r="AH50" s="40"/>
      <c r="AI50" s="40"/>
      <c r="AJ50" s="40"/>
      <c r="AK50" s="40"/>
      <c r="AL50" s="40" t="s">
        <v>388</v>
      </c>
      <c r="AM50" s="40"/>
      <c r="AN50" s="40"/>
      <c r="AO50" s="40"/>
      <c r="AP50" s="40"/>
      <c r="AQ50" s="40"/>
      <c r="AR50" s="40"/>
      <c r="AS50" s="40"/>
      <c r="AT50" s="40"/>
      <c r="AU50" s="40"/>
      <c r="AV50" s="40"/>
      <c r="AW50" s="40"/>
      <c r="AX50" s="40"/>
      <c r="AY50" s="40"/>
      <c r="AZ50" s="40"/>
      <c r="BA50" s="40"/>
      <c r="BB50" s="34" t="s">
        <v>132</v>
      </c>
      <c r="BC50" s="34"/>
      <c r="BD50" s="34"/>
      <c r="BE50" s="34"/>
      <c r="BF50" s="34"/>
      <c r="BG50" s="34"/>
      <c r="BH50" s="34"/>
      <c r="BI50" s="34"/>
      <c r="BJ50" s="34"/>
      <c r="BK50" s="34"/>
      <c r="BL50" s="34"/>
      <c r="BM50" s="34"/>
      <c r="BN50" s="34"/>
      <c r="BO50" s="34"/>
      <c r="BP50" s="34"/>
      <c r="BQ50" s="34"/>
      <c r="BR50" s="34"/>
      <c r="BS50" s="34"/>
      <c r="BT50" s="34"/>
      <c r="BU50" s="34"/>
      <c r="BV50" s="34"/>
      <c r="BW50" s="34"/>
      <c r="BX50" s="42">
        <f>BX51+BX52</f>
        <v>79685.79000000001</v>
      </c>
      <c r="BY50" s="42"/>
      <c r="BZ50" s="42"/>
      <c r="CA50" s="42"/>
      <c r="CB50" s="42"/>
      <c r="CC50" s="42"/>
      <c r="CD50" s="42"/>
      <c r="CE50" s="42"/>
      <c r="CF50" s="42">
        <f>-BX50</f>
        <v>-79685.79000000001</v>
      </c>
      <c r="CG50" s="42"/>
      <c r="CH50" s="42"/>
      <c r="CI50" s="42"/>
      <c r="CJ50" s="42"/>
      <c r="CK50" s="42"/>
      <c r="CL50" s="42"/>
      <c r="CM50" s="42"/>
      <c r="CN50" s="42"/>
      <c r="CO50" s="42"/>
      <c r="CP50" s="42"/>
      <c r="CQ50" s="42"/>
      <c r="CR50" s="42"/>
      <c r="CS50" s="42"/>
      <c r="CT50" s="42"/>
      <c r="CU50" s="42"/>
      <c r="CV50" s="42"/>
      <c r="CW50" s="42"/>
      <c r="CX50" s="42"/>
      <c r="CY50" s="20" t="e">
        <f>BX50/BB50*100</f>
        <v>#VALUE!</v>
      </c>
    </row>
    <row r="51" spans="1:103" s="20" customFormat="1" ht="48.75" customHeight="1">
      <c r="A51" s="41" t="s">
        <v>389</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0" t="s">
        <v>124</v>
      </c>
      <c r="AG51" s="40"/>
      <c r="AH51" s="40"/>
      <c r="AI51" s="40"/>
      <c r="AJ51" s="40"/>
      <c r="AK51" s="40"/>
      <c r="AL51" s="40" t="s">
        <v>387</v>
      </c>
      <c r="AM51" s="40"/>
      <c r="AN51" s="40"/>
      <c r="AO51" s="40"/>
      <c r="AP51" s="40"/>
      <c r="AQ51" s="40"/>
      <c r="AR51" s="40"/>
      <c r="AS51" s="40"/>
      <c r="AT51" s="40"/>
      <c r="AU51" s="40"/>
      <c r="AV51" s="40"/>
      <c r="AW51" s="40"/>
      <c r="AX51" s="40"/>
      <c r="AY51" s="40"/>
      <c r="AZ51" s="40"/>
      <c r="BA51" s="40"/>
      <c r="BB51" s="34" t="s">
        <v>132</v>
      </c>
      <c r="BC51" s="34"/>
      <c r="BD51" s="34"/>
      <c r="BE51" s="34"/>
      <c r="BF51" s="34"/>
      <c r="BG51" s="34"/>
      <c r="BH51" s="34"/>
      <c r="BI51" s="34"/>
      <c r="BJ51" s="34"/>
      <c r="BK51" s="34"/>
      <c r="BL51" s="34"/>
      <c r="BM51" s="34"/>
      <c r="BN51" s="34"/>
      <c r="BO51" s="34"/>
      <c r="BP51" s="34"/>
      <c r="BQ51" s="34"/>
      <c r="BR51" s="34"/>
      <c r="BS51" s="34"/>
      <c r="BT51" s="34"/>
      <c r="BU51" s="34"/>
      <c r="BV51" s="34"/>
      <c r="BW51" s="34"/>
      <c r="BX51" s="42">
        <v>79660.83</v>
      </c>
      <c r="BY51" s="42"/>
      <c r="BZ51" s="42"/>
      <c r="CA51" s="42"/>
      <c r="CB51" s="42"/>
      <c r="CC51" s="42"/>
      <c r="CD51" s="42"/>
      <c r="CE51" s="42"/>
      <c r="CF51" s="42">
        <f>-BX51</f>
        <v>-79660.83</v>
      </c>
      <c r="CG51" s="42"/>
      <c r="CH51" s="42"/>
      <c r="CI51" s="42"/>
      <c r="CJ51" s="42"/>
      <c r="CK51" s="42"/>
      <c r="CL51" s="42"/>
      <c r="CM51" s="42"/>
      <c r="CN51" s="42"/>
      <c r="CO51" s="42"/>
      <c r="CP51" s="42"/>
      <c r="CQ51" s="42"/>
      <c r="CR51" s="42"/>
      <c r="CS51" s="42"/>
      <c r="CT51" s="42"/>
      <c r="CU51" s="42"/>
      <c r="CV51" s="42"/>
      <c r="CW51" s="42"/>
      <c r="CX51" s="42"/>
      <c r="CY51" s="20" t="e">
        <f>BX51/BB51*100</f>
        <v>#VALUE!</v>
      </c>
    </row>
    <row r="52" spans="1:103" s="20" customFormat="1" ht="41.25" customHeight="1">
      <c r="A52" s="41" t="s">
        <v>369</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0" t="s">
        <v>124</v>
      </c>
      <c r="AG52" s="40"/>
      <c r="AH52" s="40"/>
      <c r="AI52" s="40"/>
      <c r="AJ52" s="40"/>
      <c r="AK52" s="40"/>
      <c r="AL52" s="40" t="s">
        <v>368</v>
      </c>
      <c r="AM52" s="40"/>
      <c r="AN52" s="40"/>
      <c r="AO52" s="40"/>
      <c r="AP52" s="40"/>
      <c r="AQ52" s="40"/>
      <c r="AR52" s="40"/>
      <c r="AS52" s="40"/>
      <c r="AT52" s="40"/>
      <c r="AU52" s="40"/>
      <c r="AV52" s="40"/>
      <c r="AW52" s="40"/>
      <c r="AX52" s="40"/>
      <c r="AY52" s="40"/>
      <c r="AZ52" s="40"/>
      <c r="BA52" s="40"/>
      <c r="BB52" s="34" t="s">
        <v>132</v>
      </c>
      <c r="BC52" s="34"/>
      <c r="BD52" s="34"/>
      <c r="BE52" s="34"/>
      <c r="BF52" s="34"/>
      <c r="BG52" s="34"/>
      <c r="BH52" s="34"/>
      <c r="BI52" s="34"/>
      <c r="BJ52" s="34"/>
      <c r="BK52" s="34"/>
      <c r="BL52" s="34"/>
      <c r="BM52" s="34"/>
      <c r="BN52" s="34"/>
      <c r="BO52" s="34"/>
      <c r="BP52" s="34"/>
      <c r="BQ52" s="34"/>
      <c r="BR52" s="34"/>
      <c r="BS52" s="34"/>
      <c r="BT52" s="34"/>
      <c r="BU52" s="34"/>
      <c r="BV52" s="34"/>
      <c r="BW52" s="34"/>
      <c r="BX52" s="42">
        <v>24.96</v>
      </c>
      <c r="BY52" s="42"/>
      <c r="BZ52" s="42"/>
      <c r="CA52" s="42"/>
      <c r="CB52" s="42"/>
      <c r="CC52" s="42"/>
      <c r="CD52" s="42"/>
      <c r="CE52" s="42"/>
      <c r="CF52" s="42">
        <f>-BX52</f>
        <v>-24.96</v>
      </c>
      <c r="CG52" s="42"/>
      <c r="CH52" s="42"/>
      <c r="CI52" s="42"/>
      <c r="CJ52" s="42"/>
      <c r="CK52" s="42"/>
      <c r="CL52" s="42"/>
      <c r="CM52" s="42"/>
      <c r="CN52" s="42"/>
      <c r="CO52" s="42"/>
      <c r="CP52" s="42"/>
      <c r="CQ52" s="42"/>
      <c r="CR52" s="42"/>
      <c r="CS52" s="42"/>
      <c r="CT52" s="42"/>
      <c r="CU52" s="42"/>
      <c r="CV52" s="42"/>
      <c r="CW52" s="42"/>
      <c r="CX52" s="42"/>
      <c r="CY52" s="20" t="e">
        <f>BX52/BB52*100</f>
        <v>#VALUE!</v>
      </c>
    </row>
    <row r="53" spans="1:103" ht="20.25" customHeight="1">
      <c r="A53" s="71" t="s">
        <v>139</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49" t="s">
        <v>124</v>
      </c>
      <c r="AG53" s="49"/>
      <c r="AH53" s="49"/>
      <c r="AI53" s="49"/>
      <c r="AJ53" s="49"/>
      <c r="AK53" s="49"/>
      <c r="AL53" s="39" t="s">
        <v>66</v>
      </c>
      <c r="AM53" s="39"/>
      <c r="AN53" s="39"/>
      <c r="AO53" s="39"/>
      <c r="AP53" s="39"/>
      <c r="AQ53" s="39"/>
      <c r="AR53" s="39"/>
      <c r="AS53" s="39"/>
      <c r="AT53" s="39"/>
      <c r="AU53" s="39"/>
      <c r="AV53" s="39"/>
      <c r="AW53" s="39"/>
      <c r="AX53" s="39"/>
      <c r="AY53" s="39"/>
      <c r="AZ53" s="39"/>
      <c r="BA53" s="39"/>
      <c r="BB53" s="45">
        <f>BB54</f>
        <v>591500</v>
      </c>
      <c r="BC53" s="45"/>
      <c r="BD53" s="45"/>
      <c r="BE53" s="45"/>
      <c r="BF53" s="45"/>
      <c r="BG53" s="45"/>
      <c r="BH53" s="45"/>
      <c r="BI53" s="45"/>
      <c r="BJ53" s="45"/>
      <c r="BK53" s="45"/>
      <c r="BL53" s="45"/>
      <c r="BM53" s="45"/>
      <c r="BN53" s="45"/>
      <c r="BO53" s="45"/>
      <c r="BP53" s="45"/>
      <c r="BQ53" s="45"/>
      <c r="BR53" s="45"/>
      <c r="BS53" s="45"/>
      <c r="BT53" s="45"/>
      <c r="BU53" s="45"/>
      <c r="BV53" s="45"/>
      <c r="BW53" s="45"/>
      <c r="BX53" s="59">
        <f>BX54+BX58</f>
        <v>595896.49</v>
      </c>
      <c r="BY53" s="59"/>
      <c r="BZ53" s="59"/>
      <c r="CA53" s="59"/>
      <c r="CB53" s="59"/>
      <c r="CC53" s="59"/>
      <c r="CD53" s="59"/>
      <c r="CE53" s="59"/>
      <c r="CF53" s="59">
        <f>BB53-BX53</f>
        <v>-4396.489999999991</v>
      </c>
      <c r="CG53" s="59"/>
      <c r="CH53" s="59"/>
      <c r="CI53" s="59"/>
      <c r="CJ53" s="59"/>
      <c r="CK53" s="59"/>
      <c r="CL53" s="59"/>
      <c r="CM53" s="59"/>
      <c r="CN53" s="59"/>
      <c r="CO53" s="59"/>
      <c r="CP53" s="59"/>
      <c r="CQ53" s="59"/>
      <c r="CR53" s="59"/>
      <c r="CS53" s="59"/>
      <c r="CT53" s="59"/>
      <c r="CU53" s="59"/>
      <c r="CV53" s="59"/>
      <c r="CW53" s="59"/>
      <c r="CX53" s="59"/>
      <c r="CY53" s="1">
        <f t="shared" si="0"/>
        <v>100.74327810650887</v>
      </c>
    </row>
    <row r="54" spans="1:103" ht="20.25" customHeight="1">
      <c r="A54" s="72" t="s">
        <v>139</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35" t="s">
        <v>124</v>
      </c>
      <c r="AG54" s="35"/>
      <c r="AH54" s="35"/>
      <c r="AI54" s="35"/>
      <c r="AJ54" s="35"/>
      <c r="AK54" s="35"/>
      <c r="AL54" s="40" t="s">
        <v>297</v>
      </c>
      <c r="AM54" s="40"/>
      <c r="AN54" s="40"/>
      <c r="AO54" s="40"/>
      <c r="AP54" s="40"/>
      <c r="AQ54" s="40"/>
      <c r="AR54" s="40"/>
      <c r="AS54" s="40"/>
      <c r="AT54" s="40"/>
      <c r="AU54" s="40"/>
      <c r="AV54" s="40"/>
      <c r="AW54" s="40"/>
      <c r="AX54" s="40"/>
      <c r="AY54" s="40"/>
      <c r="AZ54" s="40"/>
      <c r="BA54" s="40"/>
      <c r="BB54" s="34">
        <v>591500</v>
      </c>
      <c r="BC54" s="34"/>
      <c r="BD54" s="34"/>
      <c r="BE54" s="34"/>
      <c r="BF54" s="34"/>
      <c r="BG54" s="34"/>
      <c r="BH54" s="34"/>
      <c r="BI54" s="34"/>
      <c r="BJ54" s="34"/>
      <c r="BK54" s="34"/>
      <c r="BL54" s="34"/>
      <c r="BM54" s="34"/>
      <c r="BN54" s="34"/>
      <c r="BO54" s="34"/>
      <c r="BP54" s="34"/>
      <c r="BQ54" s="34"/>
      <c r="BR54" s="34"/>
      <c r="BS54" s="34"/>
      <c r="BT54" s="34"/>
      <c r="BU54" s="34"/>
      <c r="BV54" s="34"/>
      <c r="BW54" s="34"/>
      <c r="BX54" s="37">
        <f>BX55+BX56+BX57</f>
        <v>596745.02</v>
      </c>
      <c r="BY54" s="37"/>
      <c r="BZ54" s="37"/>
      <c r="CA54" s="37"/>
      <c r="CB54" s="37"/>
      <c r="CC54" s="37"/>
      <c r="CD54" s="37"/>
      <c r="CE54" s="37"/>
      <c r="CF54" s="37">
        <f>BB54-BX54</f>
        <v>-5245.020000000019</v>
      </c>
      <c r="CG54" s="37"/>
      <c r="CH54" s="37"/>
      <c r="CI54" s="37"/>
      <c r="CJ54" s="37"/>
      <c r="CK54" s="37"/>
      <c r="CL54" s="37"/>
      <c r="CM54" s="37"/>
      <c r="CN54" s="37"/>
      <c r="CO54" s="37"/>
      <c r="CP54" s="37"/>
      <c r="CQ54" s="37"/>
      <c r="CR54" s="37"/>
      <c r="CS54" s="37"/>
      <c r="CT54" s="37"/>
      <c r="CU54" s="37"/>
      <c r="CV54" s="37"/>
      <c r="CW54" s="37"/>
      <c r="CX54" s="37"/>
      <c r="CY54" s="1">
        <f t="shared" si="0"/>
        <v>100.88673203719358</v>
      </c>
    </row>
    <row r="55" spans="1:103" ht="20.25" customHeight="1">
      <c r="A55" s="72" t="s">
        <v>139</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35" t="s">
        <v>124</v>
      </c>
      <c r="AG55" s="35"/>
      <c r="AH55" s="35"/>
      <c r="AI55" s="35"/>
      <c r="AJ55" s="35"/>
      <c r="AK55" s="35"/>
      <c r="AL55" s="40" t="s">
        <v>80</v>
      </c>
      <c r="AM55" s="40"/>
      <c r="AN55" s="40"/>
      <c r="AO55" s="40"/>
      <c r="AP55" s="40"/>
      <c r="AQ55" s="40"/>
      <c r="AR55" s="40"/>
      <c r="AS55" s="40"/>
      <c r="AT55" s="40"/>
      <c r="AU55" s="40"/>
      <c r="AV55" s="40"/>
      <c r="AW55" s="40"/>
      <c r="AX55" s="40"/>
      <c r="AY55" s="40"/>
      <c r="AZ55" s="40"/>
      <c r="BA55" s="40"/>
      <c r="BB55" s="34" t="s">
        <v>132</v>
      </c>
      <c r="BC55" s="34"/>
      <c r="BD55" s="34"/>
      <c r="BE55" s="34"/>
      <c r="BF55" s="34"/>
      <c r="BG55" s="34"/>
      <c r="BH55" s="34"/>
      <c r="BI55" s="34"/>
      <c r="BJ55" s="34"/>
      <c r="BK55" s="34"/>
      <c r="BL55" s="34"/>
      <c r="BM55" s="34"/>
      <c r="BN55" s="34"/>
      <c r="BO55" s="34"/>
      <c r="BP55" s="34"/>
      <c r="BQ55" s="34"/>
      <c r="BR55" s="34"/>
      <c r="BS55" s="34"/>
      <c r="BT55" s="34"/>
      <c r="BU55" s="34"/>
      <c r="BV55" s="34"/>
      <c r="BW55" s="34"/>
      <c r="BX55" s="37">
        <v>588985.51</v>
      </c>
      <c r="BY55" s="37"/>
      <c r="BZ55" s="37"/>
      <c r="CA55" s="37"/>
      <c r="CB55" s="37"/>
      <c r="CC55" s="37"/>
      <c r="CD55" s="37"/>
      <c r="CE55" s="37"/>
      <c r="CF55" s="37">
        <f aca="true" t="shared" si="3" ref="CF55:CF60">-BX55</f>
        <v>-588985.51</v>
      </c>
      <c r="CG55" s="37"/>
      <c r="CH55" s="37"/>
      <c r="CI55" s="37"/>
      <c r="CJ55" s="37"/>
      <c r="CK55" s="37"/>
      <c r="CL55" s="37"/>
      <c r="CM55" s="37"/>
      <c r="CN55" s="37"/>
      <c r="CO55" s="37"/>
      <c r="CP55" s="37"/>
      <c r="CQ55" s="37"/>
      <c r="CR55" s="37"/>
      <c r="CS55" s="37"/>
      <c r="CT55" s="37"/>
      <c r="CU55" s="37"/>
      <c r="CV55" s="37"/>
      <c r="CW55" s="37"/>
      <c r="CX55" s="37"/>
      <c r="CY55" s="1" t="e">
        <f t="shared" si="0"/>
        <v>#VALUE!</v>
      </c>
    </row>
    <row r="56" spans="1:103" ht="20.25" customHeight="1">
      <c r="A56" s="72" t="s">
        <v>68</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35" t="s">
        <v>124</v>
      </c>
      <c r="AG56" s="35"/>
      <c r="AH56" s="35"/>
      <c r="AI56" s="35"/>
      <c r="AJ56" s="35"/>
      <c r="AK56" s="35"/>
      <c r="AL56" s="40" t="s">
        <v>67</v>
      </c>
      <c r="AM56" s="40"/>
      <c r="AN56" s="40"/>
      <c r="AO56" s="40"/>
      <c r="AP56" s="40"/>
      <c r="AQ56" s="40"/>
      <c r="AR56" s="40"/>
      <c r="AS56" s="40"/>
      <c r="AT56" s="40"/>
      <c r="AU56" s="40"/>
      <c r="AV56" s="40"/>
      <c r="AW56" s="40"/>
      <c r="AX56" s="40"/>
      <c r="AY56" s="40"/>
      <c r="AZ56" s="40"/>
      <c r="BA56" s="40"/>
      <c r="BB56" s="34" t="s">
        <v>132</v>
      </c>
      <c r="BC56" s="34"/>
      <c r="BD56" s="34"/>
      <c r="BE56" s="34"/>
      <c r="BF56" s="34"/>
      <c r="BG56" s="34"/>
      <c r="BH56" s="34"/>
      <c r="BI56" s="34"/>
      <c r="BJ56" s="34"/>
      <c r="BK56" s="34"/>
      <c r="BL56" s="34"/>
      <c r="BM56" s="34"/>
      <c r="BN56" s="34"/>
      <c r="BO56" s="34"/>
      <c r="BP56" s="34"/>
      <c r="BQ56" s="34"/>
      <c r="BR56" s="34"/>
      <c r="BS56" s="34"/>
      <c r="BT56" s="34"/>
      <c r="BU56" s="34"/>
      <c r="BV56" s="34"/>
      <c r="BW56" s="34"/>
      <c r="BX56" s="37">
        <v>3606.26</v>
      </c>
      <c r="BY56" s="37"/>
      <c r="BZ56" s="37"/>
      <c r="CA56" s="37"/>
      <c r="CB56" s="37"/>
      <c r="CC56" s="37"/>
      <c r="CD56" s="37"/>
      <c r="CE56" s="37"/>
      <c r="CF56" s="37">
        <f t="shared" si="3"/>
        <v>-3606.26</v>
      </c>
      <c r="CG56" s="37"/>
      <c r="CH56" s="37"/>
      <c r="CI56" s="37"/>
      <c r="CJ56" s="37"/>
      <c r="CK56" s="37"/>
      <c r="CL56" s="37"/>
      <c r="CM56" s="37"/>
      <c r="CN56" s="37"/>
      <c r="CO56" s="37"/>
      <c r="CP56" s="37"/>
      <c r="CQ56" s="37"/>
      <c r="CR56" s="37"/>
      <c r="CS56" s="37"/>
      <c r="CT56" s="37"/>
      <c r="CU56" s="37"/>
      <c r="CV56" s="37"/>
      <c r="CW56" s="37"/>
      <c r="CX56" s="37"/>
      <c r="CY56" s="1" t="e">
        <f t="shared" si="0"/>
        <v>#VALUE!</v>
      </c>
    </row>
    <row r="57" spans="1:103" ht="20.25" customHeight="1">
      <c r="A57" s="72" t="s">
        <v>290</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35" t="s">
        <v>124</v>
      </c>
      <c r="AG57" s="35"/>
      <c r="AH57" s="35"/>
      <c r="AI57" s="35"/>
      <c r="AJ57" s="35"/>
      <c r="AK57" s="35"/>
      <c r="AL57" s="40" t="s">
        <v>289</v>
      </c>
      <c r="AM57" s="40"/>
      <c r="AN57" s="40"/>
      <c r="AO57" s="40"/>
      <c r="AP57" s="40"/>
      <c r="AQ57" s="40"/>
      <c r="AR57" s="40"/>
      <c r="AS57" s="40"/>
      <c r="AT57" s="40"/>
      <c r="AU57" s="40"/>
      <c r="AV57" s="40"/>
      <c r="AW57" s="40"/>
      <c r="AX57" s="40"/>
      <c r="AY57" s="40"/>
      <c r="AZ57" s="40"/>
      <c r="BA57" s="40"/>
      <c r="BB57" s="34" t="s">
        <v>132</v>
      </c>
      <c r="BC57" s="34"/>
      <c r="BD57" s="34"/>
      <c r="BE57" s="34"/>
      <c r="BF57" s="34"/>
      <c r="BG57" s="34"/>
      <c r="BH57" s="34"/>
      <c r="BI57" s="34"/>
      <c r="BJ57" s="34"/>
      <c r="BK57" s="34"/>
      <c r="BL57" s="34"/>
      <c r="BM57" s="34"/>
      <c r="BN57" s="34"/>
      <c r="BO57" s="34"/>
      <c r="BP57" s="34"/>
      <c r="BQ57" s="34"/>
      <c r="BR57" s="34"/>
      <c r="BS57" s="34"/>
      <c r="BT57" s="34"/>
      <c r="BU57" s="34"/>
      <c r="BV57" s="34"/>
      <c r="BW57" s="34"/>
      <c r="BX57" s="37">
        <v>4153.25</v>
      </c>
      <c r="BY57" s="37"/>
      <c r="BZ57" s="37"/>
      <c r="CA57" s="37"/>
      <c r="CB57" s="37"/>
      <c r="CC57" s="37"/>
      <c r="CD57" s="37"/>
      <c r="CE57" s="37"/>
      <c r="CF57" s="37">
        <f t="shared" si="3"/>
        <v>-4153.25</v>
      </c>
      <c r="CG57" s="37"/>
      <c r="CH57" s="37"/>
      <c r="CI57" s="37"/>
      <c r="CJ57" s="37"/>
      <c r="CK57" s="37"/>
      <c r="CL57" s="37"/>
      <c r="CM57" s="37"/>
      <c r="CN57" s="37"/>
      <c r="CO57" s="37"/>
      <c r="CP57" s="37"/>
      <c r="CQ57" s="37"/>
      <c r="CR57" s="37"/>
      <c r="CS57" s="37"/>
      <c r="CT57" s="37"/>
      <c r="CU57" s="37"/>
      <c r="CV57" s="37"/>
      <c r="CW57" s="37"/>
      <c r="CX57" s="37"/>
      <c r="CY57" s="1" t="e">
        <f>BX57/BB57*100</f>
        <v>#VALUE!</v>
      </c>
    </row>
    <row r="58" spans="1:102" ht="31.5" customHeight="1">
      <c r="A58" s="47" t="s">
        <v>13</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35" t="s">
        <v>124</v>
      </c>
      <c r="AG58" s="35"/>
      <c r="AH58" s="35"/>
      <c r="AI58" s="35"/>
      <c r="AJ58" s="35"/>
      <c r="AK58" s="35"/>
      <c r="AL58" s="40" t="s">
        <v>14</v>
      </c>
      <c r="AM58" s="40"/>
      <c r="AN58" s="40"/>
      <c r="AO58" s="40"/>
      <c r="AP58" s="40"/>
      <c r="AQ58" s="40"/>
      <c r="AR58" s="40"/>
      <c r="AS58" s="40"/>
      <c r="AT58" s="40"/>
      <c r="AU58" s="40"/>
      <c r="AV58" s="40"/>
      <c r="AW58" s="40"/>
      <c r="AX58" s="40"/>
      <c r="AY58" s="40"/>
      <c r="AZ58" s="40"/>
      <c r="BA58" s="40"/>
      <c r="BB58" s="34" t="s">
        <v>132</v>
      </c>
      <c r="BC58" s="34"/>
      <c r="BD58" s="34"/>
      <c r="BE58" s="34"/>
      <c r="BF58" s="34"/>
      <c r="BG58" s="34"/>
      <c r="BH58" s="34"/>
      <c r="BI58" s="34"/>
      <c r="BJ58" s="34"/>
      <c r="BK58" s="34"/>
      <c r="BL58" s="34"/>
      <c r="BM58" s="34"/>
      <c r="BN58" s="34"/>
      <c r="BO58" s="34"/>
      <c r="BP58" s="34"/>
      <c r="BQ58" s="34"/>
      <c r="BR58" s="34"/>
      <c r="BS58" s="34"/>
      <c r="BT58" s="34"/>
      <c r="BU58" s="34"/>
      <c r="BV58" s="34"/>
      <c r="BW58" s="34"/>
      <c r="BX58" s="37">
        <f>BX59+BX60</f>
        <v>-848.53</v>
      </c>
      <c r="BY58" s="37"/>
      <c r="BZ58" s="37"/>
      <c r="CA58" s="37"/>
      <c r="CB58" s="37"/>
      <c r="CC58" s="37"/>
      <c r="CD58" s="37"/>
      <c r="CE58" s="37"/>
      <c r="CF58" s="37">
        <f t="shared" si="3"/>
        <v>848.53</v>
      </c>
      <c r="CG58" s="37"/>
      <c r="CH58" s="37"/>
      <c r="CI58" s="37"/>
      <c r="CJ58" s="37"/>
      <c r="CK58" s="37"/>
      <c r="CL58" s="37"/>
      <c r="CM58" s="37"/>
      <c r="CN58" s="37"/>
      <c r="CO58" s="37"/>
      <c r="CP58" s="37"/>
      <c r="CQ58" s="37"/>
      <c r="CR58" s="37"/>
      <c r="CS58" s="37"/>
      <c r="CT58" s="37"/>
      <c r="CU58" s="37"/>
      <c r="CV58" s="37"/>
      <c r="CW58" s="37"/>
      <c r="CX58" s="37"/>
    </row>
    <row r="59" spans="1:102" ht="36" customHeight="1">
      <c r="A59" s="47" t="s">
        <v>13</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35" t="s">
        <v>124</v>
      </c>
      <c r="AG59" s="35"/>
      <c r="AH59" s="35"/>
      <c r="AI59" s="35"/>
      <c r="AJ59" s="35"/>
      <c r="AK59" s="35"/>
      <c r="AL59" s="40" t="s">
        <v>15</v>
      </c>
      <c r="AM59" s="40"/>
      <c r="AN59" s="40"/>
      <c r="AO59" s="40"/>
      <c r="AP59" s="40"/>
      <c r="AQ59" s="40"/>
      <c r="AR59" s="40"/>
      <c r="AS59" s="40"/>
      <c r="AT59" s="40"/>
      <c r="AU59" s="40"/>
      <c r="AV59" s="40"/>
      <c r="AW59" s="40"/>
      <c r="AX59" s="40"/>
      <c r="AY59" s="40"/>
      <c r="AZ59" s="40"/>
      <c r="BA59" s="40"/>
      <c r="BB59" s="34" t="s">
        <v>132</v>
      </c>
      <c r="BC59" s="34"/>
      <c r="BD59" s="34"/>
      <c r="BE59" s="34"/>
      <c r="BF59" s="34"/>
      <c r="BG59" s="34"/>
      <c r="BH59" s="34"/>
      <c r="BI59" s="34"/>
      <c r="BJ59" s="34"/>
      <c r="BK59" s="34"/>
      <c r="BL59" s="34"/>
      <c r="BM59" s="34"/>
      <c r="BN59" s="34"/>
      <c r="BO59" s="34"/>
      <c r="BP59" s="34"/>
      <c r="BQ59" s="34"/>
      <c r="BR59" s="34"/>
      <c r="BS59" s="34"/>
      <c r="BT59" s="34"/>
      <c r="BU59" s="34"/>
      <c r="BV59" s="34"/>
      <c r="BW59" s="34"/>
      <c r="BX59" s="37">
        <v>-855.79</v>
      </c>
      <c r="BY59" s="37"/>
      <c r="BZ59" s="37"/>
      <c r="CA59" s="37"/>
      <c r="CB59" s="37"/>
      <c r="CC59" s="37"/>
      <c r="CD59" s="37"/>
      <c r="CE59" s="37"/>
      <c r="CF59" s="37">
        <f t="shared" si="3"/>
        <v>855.79</v>
      </c>
      <c r="CG59" s="37"/>
      <c r="CH59" s="37"/>
      <c r="CI59" s="37"/>
      <c r="CJ59" s="37"/>
      <c r="CK59" s="37"/>
      <c r="CL59" s="37"/>
      <c r="CM59" s="37"/>
      <c r="CN59" s="37"/>
      <c r="CO59" s="37"/>
      <c r="CP59" s="37"/>
      <c r="CQ59" s="37"/>
      <c r="CR59" s="37"/>
      <c r="CS59" s="37"/>
      <c r="CT59" s="37"/>
      <c r="CU59" s="37"/>
      <c r="CV59" s="37"/>
      <c r="CW59" s="37"/>
      <c r="CX59" s="37"/>
    </row>
    <row r="60" spans="1:102" ht="36" customHeight="1">
      <c r="A60" s="47" t="s">
        <v>395</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35" t="s">
        <v>124</v>
      </c>
      <c r="AG60" s="35"/>
      <c r="AH60" s="35"/>
      <c r="AI60" s="35"/>
      <c r="AJ60" s="35"/>
      <c r="AK60" s="35"/>
      <c r="AL60" s="40" t="s">
        <v>394</v>
      </c>
      <c r="AM60" s="40"/>
      <c r="AN60" s="40"/>
      <c r="AO60" s="40"/>
      <c r="AP60" s="40"/>
      <c r="AQ60" s="40"/>
      <c r="AR60" s="40"/>
      <c r="AS60" s="40"/>
      <c r="AT60" s="40"/>
      <c r="AU60" s="40"/>
      <c r="AV60" s="40"/>
      <c r="AW60" s="40"/>
      <c r="AX60" s="40"/>
      <c r="AY60" s="40"/>
      <c r="AZ60" s="40"/>
      <c r="BA60" s="40"/>
      <c r="BB60" s="34" t="s">
        <v>132</v>
      </c>
      <c r="BC60" s="34"/>
      <c r="BD60" s="34"/>
      <c r="BE60" s="34"/>
      <c r="BF60" s="34"/>
      <c r="BG60" s="34"/>
      <c r="BH60" s="34"/>
      <c r="BI60" s="34"/>
      <c r="BJ60" s="34"/>
      <c r="BK60" s="34"/>
      <c r="BL60" s="34"/>
      <c r="BM60" s="34"/>
      <c r="BN60" s="34"/>
      <c r="BO60" s="34"/>
      <c r="BP60" s="34"/>
      <c r="BQ60" s="34"/>
      <c r="BR60" s="34"/>
      <c r="BS60" s="34"/>
      <c r="BT60" s="34"/>
      <c r="BU60" s="34"/>
      <c r="BV60" s="34"/>
      <c r="BW60" s="34"/>
      <c r="BX60" s="37">
        <v>7.26</v>
      </c>
      <c r="BY60" s="37"/>
      <c r="BZ60" s="37"/>
      <c r="CA60" s="37"/>
      <c r="CB60" s="37"/>
      <c r="CC60" s="37"/>
      <c r="CD60" s="37"/>
      <c r="CE60" s="37"/>
      <c r="CF60" s="37">
        <f t="shared" si="3"/>
        <v>-7.26</v>
      </c>
      <c r="CG60" s="37"/>
      <c r="CH60" s="37"/>
      <c r="CI60" s="37"/>
      <c r="CJ60" s="37"/>
      <c r="CK60" s="37"/>
      <c r="CL60" s="37"/>
      <c r="CM60" s="37"/>
      <c r="CN60" s="37"/>
      <c r="CO60" s="37"/>
      <c r="CP60" s="37"/>
      <c r="CQ60" s="37"/>
      <c r="CR60" s="37"/>
      <c r="CS60" s="37"/>
      <c r="CT60" s="37"/>
      <c r="CU60" s="37"/>
      <c r="CV60" s="37"/>
      <c r="CW60" s="37"/>
      <c r="CX60" s="37"/>
    </row>
    <row r="61" spans="1:103" s="20" customFormat="1" ht="26.25" customHeight="1">
      <c r="A61" s="71" t="s">
        <v>140</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39" t="s">
        <v>124</v>
      </c>
      <c r="AG61" s="39"/>
      <c r="AH61" s="39"/>
      <c r="AI61" s="39"/>
      <c r="AJ61" s="39"/>
      <c r="AK61" s="39"/>
      <c r="AL61" s="39" t="s">
        <v>141</v>
      </c>
      <c r="AM61" s="39"/>
      <c r="AN61" s="39"/>
      <c r="AO61" s="39"/>
      <c r="AP61" s="39"/>
      <c r="AQ61" s="39"/>
      <c r="AR61" s="39"/>
      <c r="AS61" s="39"/>
      <c r="AT61" s="39"/>
      <c r="AU61" s="39"/>
      <c r="AV61" s="39"/>
      <c r="AW61" s="39"/>
      <c r="AX61" s="39"/>
      <c r="AY61" s="39"/>
      <c r="AZ61" s="39"/>
      <c r="BA61" s="39"/>
      <c r="BB61" s="45">
        <f>BB62+BB66</f>
        <v>9011300</v>
      </c>
      <c r="BC61" s="45"/>
      <c r="BD61" s="45"/>
      <c r="BE61" s="45"/>
      <c r="BF61" s="45"/>
      <c r="BG61" s="45"/>
      <c r="BH61" s="45"/>
      <c r="BI61" s="45"/>
      <c r="BJ61" s="45"/>
      <c r="BK61" s="45"/>
      <c r="BL61" s="45"/>
      <c r="BM61" s="45"/>
      <c r="BN61" s="45"/>
      <c r="BO61" s="45"/>
      <c r="BP61" s="45"/>
      <c r="BQ61" s="45"/>
      <c r="BR61" s="45"/>
      <c r="BS61" s="45"/>
      <c r="BT61" s="45"/>
      <c r="BU61" s="45"/>
      <c r="BV61" s="45"/>
      <c r="BW61" s="45"/>
      <c r="BX61" s="50">
        <f>BX62+BX66</f>
        <v>9058082.96</v>
      </c>
      <c r="BY61" s="50"/>
      <c r="BZ61" s="50"/>
      <c r="CA61" s="50"/>
      <c r="CB61" s="50"/>
      <c r="CC61" s="50"/>
      <c r="CD61" s="50"/>
      <c r="CE61" s="50"/>
      <c r="CF61" s="50">
        <f>BB61-BX61</f>
        <v>-46782.960000000894</v>
      </c>
      <c r="CG61" s="50"/>
      <c r="CH61" s="50"/>
      <c r="CI61" s="50"/>
      <c r="CJ61" s="50"/>
      <c r="CK61" s="50"/>
      <c r="CL61" s="50"/>
      <c r="CM61" s="50"/>
      <c r="CN61" s="50"/>
      <c r="CO61" s="50"/>
      <c r="CP61" s="50"/>
      <c r="CQ61" s="50"/>
      <c r="CR61" s="50"/>
      <c r="CS61" s="50"/>
      <c r="CT61" s="50"/>
      <c r="CU61" s="50"/>
      <c r="CV61" s="50"/>
      <c r="CW61" s="50"/>
      <c r="CX61" s="50"/>
      <c r="CY61" s="1">
        <f t="shared" si="0"/>
        <v>100.51915883390853</v>
      </c>
    </row>
    <row r="62" spans="1:103" ht="27.75" customHeight="1">
      <c r="A62" s="71" t="s">
        <v>142</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49" t="s">
        <v>124</v>
      </c>
      <c r="AG62" s="49"/>
      <c r="AH62" s="49"/>
      <c r="AI62" s="49"/>
      <c r="AJ62" s="49"/>
      <c r="AK62" s="49"/>
      <c r="AL62" s="39" t="s">
        <v>143</v>
      </c>
      <c r="AM62" s="39"/>
      <c r="AN62" s="39"/>
      <c r="AO62" s="39"/>
      <c r="AP62" s="39"/>
      <c r="AQ62" s="39"/>
      <c r="AR62" s="39"/>
      <c r="AS62" s="39"/>
      <c r="AT62" s="39"/>
      <c r="AU62" s="39"/>
      <c r="AV62" s="39"/>
      <c r="AW62" s="39"/>
      <c r="AX62" s="39"/>
      <c r="AY62" s="39"/>
      <c r="AZ62" s="39"/>
      <c r="BA62" s="39"/>
      <c r="BB62" s="45">
        <f>BB63</f>
        <v>1129700</v>
      </c>
      <c r="BC62" s="45"/>
      <c r="BD62" s="45"/>
      <c r="BE62" s="45"/>
      <c r="BF62" s="45"/>
      <c r="BG62" s="45"/>
      <c r="BH62" s="45"/>
      <c r="BI62" s="45"/>
      <c r="BJ62" s="45"/>
      <c r="BK62" s="45"/>
      <c r="BL62" s="45"/>
      <c r="BM62" s="45"/>
      <c r="BN62" s="45"/>
      <c r="BO62" s="45"/>
      <c r="BP62" s="45"/>
      <c r="BQ62" s="45"/>
      <c r="BR62" s="45"/>
      <c r="BS62" s="45"/>
      <c r="BT62" s="45"/>
      <c r="BU62" s="45"/>
      <c r="BV62" s="45"/>
      <c r="BW62" s="45"/>
      <c r="BX62" s="59">
        <f>BX63</f>
        <v>1169190.48</v>
      </c>
      <c r="BY62" s="59"/>
      <c r="BZ62" s="59"/>
      <c r="CA62" s="59"/>
      <c r="CB62" s="59"/>
      <c r="CC62" s="59"/>
      <c r="CD62" s="59"/>
      <c r="CE62" s="59"/>
      <c r="CF62" s="50">
        <f>BB62-BX62</f>
        <v>-39490.47999999998</v>
      </c>
      <c r="CG62" s="50"/>
      <c r="CH62" s="50"/>
      <c r="CI62" s="50"/>
      <c r="CJ62" s="50"/>
      <c r="CK62" s="50"/>
      <c r="CL62" s="50"/>
      <c r="CM62" s="50"/>
      <c r="CN62" s="50"/>
      <c r="CO62" s="50"/>
      <c r="CP62" s="50"/>
      <c r="CQ62" s="50"/>
      <c r="CR62" s="50"/>
      <c r="CS62" s="50"/>
      <c r="CT62" s="50"/>
      <c r="CU62" s="50"/>
      <c r="CV62" s="50"/>
      <c r="CW62" s="50"/>
      <c r="CX62" s="50"/>
      <c r="CY62" s="1">
        <f t="shared" si="0"/>
        <v>103.49566079490128</v>
      </c>
    </row>
    <row r="63" spans="1:103" ht="54.75" customHeight="1">
      <c r="A63" s="47" t="s">
        <v>302</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35" t="s">
        <v>124</v>
      </c>
      <c r="AG63" s="35"/>
      <c r="AH63" s="35"/>
      <c r="AI63" s="35"/>
      <c r="AJ63" s="35"/>
      <c r="AK63" s="35"/>
      <c r="AL63" s="40" t="s">
        <v>144</v>
      </c>
      <c r="AM63" s="40"/>
      <c r="AN63" s="40"/>
      <c r="AO63" s="40"/>
      <c r="AP63" s="40"/>
      <c r="AQ63" s="40"/>
      <c r="AR63" s="40"/>
      <c r="AS63" s="40"/>
      <c r="AT63" s="40"/>
      <c r="AU63" s="40"/>
      <c r="AV63" s="40"/>
      <c r="AW63" s="40"/>
      <c r="AX63" s="40"/>
      <c r="AY63" s="40"/>
      <c r="AZ63" s="40"/>
      <c r="BA63" s="40"/>
      <c r="BB63" s="34">
        <v>1129700</v>
      </c>
      <c r="BC63" s="34"/>
      <c r="BD63" s="34"/>
      <c r="BE63" s="34"/>
      <c r="BF63" s="34"/>
      <c r="BG63" s="34"/>
      <c r="BH63" s="34"/>
      <c r="BI63" s="34"/>
      <c r="BJ63" s="34"/>
      <c r="BK63" s="34"/>
      <c r="BL63" s="34"/>
      <c r="BM63" s="34"/>
      <c r="BN63" s="34"/>
      <c r="BO63" s="34"/>
      <c r="BP63" s="34"/>
      <c r="BQ63" s="34"/>
      <c r="BR63" s="34"/>
      <c r="BS63" s="34"/>
      <c r="BT63" s="34"/>
      <c r="BU63" s="34"/>
      <c r="BV63" s="34"/>
      <c r="BW63" s="34"/>
      <c r="BX63" s="37">
        <f>BX64+BX65</f>
        <v>1169190.48</v>
      </c>
      <c r="BY63" s="37"/>
      <c r="BZ63" s="37"/>
      <c r="CA63" s="37"/>
      <c r="CB63" s="37"/>
      <c r="CC63" s="37"/>
      <c r="CD63" s="37"/>
      <c r="CE63" s="37"/>
      <c r="CF63" s="42">
        <f>BB63-BX63</f>
        <v>-39490.47999999998</v>
      </c>
      <c r="CG63" s="42"/>
      <c r="CH63" s="42"/>
      <c r="CI63" s="42"/>
      <c r="CJ63" s="42"/>
      <c r="CK63" s="42"/>
      <c r="CL63" s="42"/>
      <c r="CM63" s="42"/>
      <c r="CN63" s="42"/>
      <c r="CO63" s="42"/>
      <c r="CP63" s="42"/>
      <c r="CQ63" s="42"/>
      <c r="CR63" s="42"/>
      <c r="CS63" s="42"/>
      <c r="CT63" s="42"/>
      <c r="CU63" s="42"/>
      <c r="CV63" s="42"/>
      <c r="CW63" s="42"/>
      <c r="CX63" s="42"/>
      <c r="CY63" s="1">
        <f t="shared" si="0"/>
        <v>103.49566079490128</v>
      </c>
    </row>
    <row r="64" spans="1:103" ht="50.25" customHeight="1">
      <c r="A64" s="47" t="s">
        <v>302</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35" t="s">
        <v>124</v>
      </c>
      <c r="AG64" s="35"/>
      <c r="AH64" s="35"/>
      <c r="AI64" s="35"/>
      <c r="AJ64" s="35"/>
      <c r="AK64" s="35"/>
      <c r="AL64" s="40" t="s">
        <v>145</v>
      </c>
      <c r="AM64" s="40"/>
      <c r="AN64" s="40"/>
      <c r="AO64" s="40"/>
      <c r="AP64" s="40"/>
      <c r="AQ64" s="40"/>
      <c r="AR64" s="40"/>
      <c r="AS64" s="40"/>
      <c r="AT64" s="40"/>
      <c r="AU64" s="40"/>
      <c r="AV64" s="40"/>
      <c r="AW64" s="40"/>
      <c r="AX64" s="40"/>
      <c r="AY64" s="40"/>
      <c r="AZ64" s="40"/>
      <c r="BA64" s="40"/>
      <c r="BB64" s="34" t="s">
        <v>132</v>
      </c>
      <c r="BC64" s="34"/>
      <c r="BD64" s="34"/>
      <c r="BE64" s="34"/>
      <c r="BF64" s="34"/>
      <c r="BG64" s="34"/>
      <c r="BH64" s="34"/>
      <c r="BI64" s="34"/>
      <c r="BJ64" s="34"/>
      <c r="BK64" s="34"/>
      <c r="BL64" s="34"/>
      <c r="BM64" s="34"/>
      <c r="BN64" s="34"/>
      <c r="BO64" s="34"/>
      <c r="BP64" s="34"/>
      <c r="BQ64" s="34"/>
      <c r="BR64" s="34"/>
      <c r="BS64" s="34"/>
      <c r="BT64" s="34"/>
      <c r="BU64" s="34"/>
      <c r="BV64" s="34"/>
      <c r="BW64" s="34"/>
      <c r="BX64" s="37">
        <f>1148633.9+15538.76</f>
        <v>1164172.66</v>
      </c>
      <c r="BY64" s="37"/>
      <c r="BZ64" s="37"/>
      <c r="CA64" s="37"/>
      <c r="CB64" s="37"/>
      <c r="CC64" s="37"/>
      <c r="CD64" s="37"/>
      <c r="CE64" s="37"/>
      <c r="CF64" s="37">
        <f>CZ64-BX64</f>
        <v>-1164172.66</v>
      </c>
      <c r="CG64" s="37"/>
      <c r="CH64" s="37"/>
      <c r="CI64" s="37"/>
      <c r="CJ64" s="37"/>
      <c r="CK64" s="37"/>
      <c r="CL64" s="37"/>
      <c r="CM64" s="37"/>
      <c r="CN64" s="37"/>
      <c r="CO64" s="37"/>
      <c r="CP64" s="37"/>
      <c r="CQ64" s="37"/>
      <c r="CR64" s="37"/>
      <c r="CS64" s="37"/>
      <c r="CT64" s="37"/>
      <c r="CU64" s="37"/>
      <c r="CV64" s="37"/>
      <c r="CW64" s="37"/>
      <c r="CX64" s="37"/>
      <c r="CY64" s="1" t="e">
        <f t="shared" si="0"/>
        <v>#VALUE!</v>
      </c>
    </row>
    <row r="65" spans="1:103" ht="51.75" customHeight="1">
      <c r="A65" s="47" t="s">
        <v>310</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35" t="s">
        <v>124</v>
      </c>
      <c r="AG65" s="35"/>
      <c r="AH65" s="35"/>
      <c r="AI65" s="35"/>
      <c r="AJ65" s="35"/>
      <c r="AK65" s="35"/>
      <c r="AL65" s="40" t="s">
        <v>146</v>
      </c>
      <c r="AM65" s="40"/>
      <c r="AN65" s="40"/>
      <c r="AO65" s="40"/>
      <c r="AP65" s="40"/>
      <c r="AQ65" s="40"/>
      <c r="AR65" s="40"/>
      <c r="AS65" s="40"/>
      <c r="AT65" s="40"/>
      <c r="AU65" s="40"/>
      <c r="AV65" s="40"/>
      <c r="AW65" s="40"/>
      <c r="AX65" s="40"/>
      <c r="AY65" s="40"/>
      <c r="AZ65" s="40"/>
      <c r="BA65" s="40"/>
      <c r="BB65" s="34" t="s">
        <v>132</v>
      </c>
      <c r="BC65" s="34"/>
      <c r="BD65" s="34"/>
      <c r="BE65" s="34"/>
      <c r="BF65" s="34"/>
      <c r="BG65" s="34"/>
      <c r="BH65" s="34"/>
      <c r="BI65" s="34"/>
      <c r="BJ65" s="34"/>
      <c r="BK65" s="34"/>
      <c r="BL65" s="34"/>
      <c r="BM65" s="34"/>
      <c r="BN65" s="34"/>
      <c r="BO65" s="34"/>
      <c r="BP65" s="34"/>
      <c r="BQ65" s="34"/>
      <c r="BR65" s="34"/>
      <c r="BS65" s="34"/>
      <c r="BT65" s="34"/>
      <c r="BU65" s="34"/>
      <c r="BV65" s="34"/>
      <c r="BW65" s="34"/>
      <c r="BX65" s="37">
        <f>4900.99+116.83</f>
        <v>5017.82</v>
      </c>
      <c r="BY65" s="37"/>
      <c r="BZ65" s="37"/>
      <c r="CA65" s="37"/>
      <c r="CB65" s="37"/>
      <c r="CC65" s="37"/>
      <c r="CD65" s="37"/>
      <c r="CE65" s="37"/>
      <c r="CF65" s="37">
        <f>CZ65-BX65</f>
        <v>-5017.82</v>
      </c>
      <c r="CG65" s="37"/>
      <c r="CH65" s="37"/>
      <c r="CI65" s="37"/>
      <c r="CJ65" s="37"/>
      <c r="CK65" s="37"/>
      <c r="CL65" s="37"/>
      <c r="CM65" s="37"/>
      <c r="CN65" s="37"/>
      <c r="CO65" s="37"/>
      <c r="CP65" s="37"/>
      <c r="CQ65" s="37"/>
      <c r="CR65" s="37"/>
      <c r="CS65" s="37"/>
      <c r="CT65" s="37"/>
      <c r="CU65" s="37"/>
      <c r="CV65" s="37"/>
      <c r="CW65" s="37"/>
      <c r="CX65" s="37"/>
      <c r="CY65" s="1" t="e">
        <f t="shared" si="0"/>
        <v>#VALUE!</v>
      </c>
    </row>
    <row r="66" spans="1:103" s="20" customFormat="1" ht="19.5" customHeight="1">
      <c r="A66" s="71" t="s">
        <v>147</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39" t="s">
        <v>124</v>
      </c>
      <c r="AG66" s="39"/>
      <c r="AH66" s="39"/>
      <c r="AI66" s="39"/>
      <c r="AJ66" s="39"/>
      <c r="AK66" s="39"/>
      <c r="AL66" s="39" t="s">
        <v>153</v>
      </c>
      <c r="AM66" s="39"/>
      <c r="AN66" s="39"/>
      <c r="AO66" s="39"/>
      <c r="AP66" s="39"/>
      <c r="AQ66" s="39"/>
      <c r="AR66" s="39"/>
      <c r="AS66" s="39"/>
      <c r="AT66" s="39"/>
      <c r="AU66" s="39"/>
      <c r="AV66" s="39"/>
      <c r="AW66" s="39"/>
      <c r="AX66" s="39"/>
      <c r="AY66" s="39"/>
      <c r="AZ66" s="39"/>
      <c r="BA66" s="39"/>
      <c r="BB66" s="45">
        <f>BB67+BB72</f>
        <v>7881600</v>
      </c>
      <c r="BC66" s="45"/>
      <c r="BD66" s="45"/>
      <c r="BE66" s="45"/>
      <c r="BF66" s="45"/>
      <c r="BG66" s="45"/>
      <c r="BH66" s="45"/>
      <c r="BI66" s="45"/>
      <c r="BJ66" s="45"/>
      <c r="BK66" s="45"/>
      <c r="BL66" s="45"/>
      <c r="BM66" s="45"/>
      <c r="BN66" s="45"/>
      <c r="BO66" s="45"/>
      <c r="BP66" s="45"/>
      <c r="BQ66" s="45"/>
      <c r="BR66" s="45"/>
      <c r="BS66" s="45"/>
      <c r="BT66" s="45"/>
      <c r="BU66" s="45"/>
      <c r="BV66" s="45"/>
      <c r="BW66" s="45"/>
      <c r="BX66" s="50">
        <f>BX67+BX72</f>
        <v>7888892.48</v>
      </c>
      <c r="BY66" s="50"/>
      <c r="BZ66" s="50"/>
      <c r="CA66" s="50"/>
      <c r="CB66" s="50"/>
      <c r="CC66" s="50"/>
      <c r="CD66" s="50"/>
      <c r="CE66" s="50"/>
      <c r="CF66" s="50">
        <f>BB66-BX66</f>
        <v>-7292.480000000447</v>
      </c>
      <c r="CG66" s="50"/>
      <c r="CH66" s="50"/>
      <c r="CI66" s="50"/>
      <c r="CJ66" s="50"/>
      <c r="CK66" s="50"/>
      <c r="CL66" s="50"/>
      <c r="CM66" s="50"/>
      <c r="CN66" s="50"/>
      <c r="CO66" s="50"/>
      <c r="CP66" s="50"/>
      <c r="CQ66" s="50"/>
      <c r="CR66" s="50"/>
      <c r="CS66" s="50"/>
      <c r="CT66" s="50"/>
      <c r="CU66" s="50"/>
      <c r="CV66" s="50"/>
      <c r="CW66" s="50"/>
      <c r="CX66" s="50"/>
      <c r="CY66" s="1">
        <f t="shared" si="0"/>
        <v>100.09252537555827</v>
      </c>
    </row>
    <row r="67" spans="1:103" ht="58.5" customHeight="1">
      <c r="A67" s="81" t="s">
        <v>154</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39" t="s">
        <v>124</v>
      </c>
      <c r="AG67" s="39"/>
      <c r="AH67" s="39"/>
      <c r="AI67" s="39"/>
      <c r="AJ67" s="39"/>
      <c r="AK67" s="39"/>
      <c r="AL67" s="39" t="s">
        <v>155</v>
      </c>
      <c r="AM67" s="39"/>
      <c r="AN67" s="39"/>
      <c r="AO67" s="39"/>
      <c r="AP67" s="39"/>
      <c r="AQ67" s="39"/>
      <c r="AR67" s="39"/>
      <c r="AS67" s="39"/>
      <c r="AT67" s="39"/>
      <c r="AU67" s="39"/>
      <c r="AV67" s="39"/>
      <c r="AW67" s="39"/>
      <c r="AX67" s="39"/>
      <c r="AY67" s="39"/>
      <c r="AZ67" s="39"/>
      <c r="BA67" s="39"/>
      <c r="BB67" s="45">
        <f>BB68</f>
        <v>5428100</v>
      </c>
      <c r="BC67" s="45"/>
      <c r="BD67" s="45"/>
      <c r="BE67" s="45"/>
      <c r="BF67" s="45"/>
      <c r="BG67" s="45"/>
      <c r="BH67" s="45"/>
      <c r="BI67" s="45"/>
      <c r="BJ67" s="45"/>
      <c r="BK67" s="45"/>
      <c r="BL67" s="45"/>
      <c r="BM67" s="45"/>
      <c r="BN67" s="45"/>
      <c r="BO67" s="45"/>
      <c r="BP67" s="45"/>
      <c r="BQ67" s="45"/>
      <c r="BR67" s="45"/>
      <c r="BS67" s="45"/>
      <c r="BT67" s="45"/>
      <c r="BU67" s="45"/>
      <c r="BV67" s="45"/>
      <c r="BW67" s="45"/>
      <c r="BX67" s="50">
        <f>BX68</f>
        <v>5434708.78</v>
      </c>
      <c r="BY67" s="50"/>
      <c r="BZ67" s="50"/>
      <c r="CA67" s="50"/>
      <c r="CB67" s="50"/>
      <c r="CC67" s="50"/>
      <c r="CD67" s="50"/>
      <c r="CE67" s="50"/>
      <c r="CF67" s="50">
        <f>BB67-BX67</f>
        <v>-6608.780000000261</v>
      </c>
      <c r="CG67" s="50"/>
      <c r="CH67" s="50"/>
      <c r="CI67" s="50"/>
      <c r="CJ67" s="50"/>
      <c r="CK67" s="50"/>
      <c r="CL67" s="50"/>
      <c r="CM67" s="50"/>
      <c r="CN67" s="50"/>
      <c r="CO67" s="50"/>
      <c r="CP67" s="50"/>
      <c r="CQ67" s="50"/>
      <c r="CR67" s="50"/>
      <c r="CS67" s="50"/>
      <c r="CT67" s="50"/>
      <c r="CU67" s="50"/>
      <c r="CV67" s="50"/>
      <c r="CW67" s="50"/>
      <c r="CX67" s="50"/>
      <c r="CY67" s="1">
        <f t="shared" si="0"/>
        <v>100.12175125734603</v>
      </c>
    </row>
    <row r="68" spans="1:103" ht="78" customHeight="1">
      <c r="A68" s="79" t="s">
        <v>156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49" t="s">
        <v>124</v>
      </c>
      <c r="AG68" s="49"/>
      <c r="AH68" s="49"/>
      <c r="AI68" s="49"/>
      <c r="AJ68" s="49"/>
      <c r="AK68" s="49"/>
      <c r="AL68" s="39" t="s">
        <v>157</v>
      </c>
      <c r="AM68" s="39"/>
      <c r="AN68" s="39"/>
      <c r="AO68" s="39"/>
      <c r="AP68" s="39"/>
      <c r="AQ68" s="39"/>
      <c r="AR68" s="39"/>
      <c r="AS68" s="39"/>
      <c r="AT68" s="39"/>
      <c r="AU68" s="39"/>
      <c r="AV68" s="39"/>
      <c r="AW68" s="39"/>
      <c r="AX68" s="39"/>
      <c r="AY68" s="39"/>
      <c r="AZ68" s="39"/>
      <c r="BA68" s="39"/>
      <c r="BB68" s="45">
        <v>5428100</v>
      </c>
      <c r="BC68" s="45"/>
      <c r="BD68" s="45"/>
      <c r="BE68" s="45"/>
      <c r="BF68" s="45"/>
      <c r="BG68" s="45"/>
      <c r="BH68" s="45"/>
      <c r="BI68" s="45"/>
      <c r="BJ68" s="45"/>
      <c r="BK68" s="45"/>
      <c r="BL68" s="45"/>
      <c r="BM68" s="45"/>
      <c r="BN68" s="45"/>
      <c r="BO68" s="45"/>
      <c r="BP68" s="45"/>
      <c r="BQ68" s="45"/>
      <c r="BR68" s="45"/>
      <c r="BS68" s="45"/>
      <c r="BT68" s="45"/>
      <c r="BU68" s="45"/>
      <c r="BV68" s="45"/>
      <c r="BW68" s="45"/>
      <c r="BX68" s="59">
        <f>BX69+BX70+BX71</f>
        <v>5434708.78</v>
      </c>
      <c r="BY68" s="59"/>
      <c r="BZ68" s="59"/>
      <c r="CA68" s="59"/>
      <c r="CB68" s="59"/>
      <c r="CC68" s="59"/>
      <c r="CD68" s="59"/>
      <c r="CE68" s="59"/>
      <c r="CF68" s="50">
        <f>BB68-BX68</f>
        <v>-6608.780000000261</v>
      </c>
      <c r="CG68" s="50"/>
      <c r="CH68" s="50"/>
      <c r="CI68" s="50"/>
      <c r="CJ68" s="50"/>
      <c r="CK68" s="50"/>
      <c r="CL68" s="50"/>
      <c r="CM68" s="50"/>
      <c r="CN68" s="50"/>
      <c r="CO68" s="50"/>
      <c r="CP68" s="50"/>
      <c r="CQ68" s="50"/>
      <c r="CR68" s="50"/>
      <c r="CS68" s="50"/>
      <c r="CT68" s="50"/>
      <c r="CU68" s="50"/>
      <c r="CV68" s="50"/>
      <c r="CW68" s="50"/>
      <c r="CX68" s="50"/>
      <c r="CY68" s="1">
        <f t="shared" si="0"/>
        <v>100.12175125734603</v>
      </c>
    </row>
    <row r="69" spans="1:103" ht="79.5" customHeight="1">
      <c r="A69" s="80" t="s">
        <v>156</v>
      </c>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35" t="s">
        <v>124</v>
      </c>
      <c r="AG69" s="35"/>
      <c r="AH69" s="35"/>
      <c r="AI69" s="35"/>
      <c r="AJ69" s="35"/>
      <c r="AK69" s="35"/>
      <c r="AL69" s="40" t="s">
        <v>158</v>
      </c>
      <c r="AM69" s="40"/>
      <c r="AN69" s="40"/>
      <c r="AO69" s="40"/>
      <c r="AP69" s="40"/>
      <c r="AQ69" s="40"/>
      <c r="AR69" s="40"/>
      <c r="AS69" s="40"/>
      <c r="AT69" s="40"/>
      <c r="AU69" s="40"/>
      <c r="AV69" s="40"/>
      <c r="AW69" s="40"/>
      <c r="AX69" s="40"/>
      <c r="AY69" s="40"/>
      <c r="AZ69" s="40"/>
      <c r="BA69" s="40"/>
      <c r="BB69" s="34" t="s">
        <v>132</v>
      </c>
      <c r="BC69" s="34"/>
      <c r="BD69" s="34"/>
      <c r="BE69" s="34"/>
      <c r="BF69" s="34"/>
      <c r="BG69" s="34"/>
      <c r="BH69" s="34"/>
      <c r="BI69" s="34"/>
      <c r="BJ69" s="34"/>
      <c r="BK69" s="34"/>
      <c r="BL69" s="34"/>
      <c r="BM69" s="34"/>
      <c r="BN69" s="34"/>
      <c r="BO69" s="34"/>
      <c r="BP69" s="34"/>
      <c r="BQ69" s="34"/>
      <c r="BR69" s="34"/>
      <c r="BS69" s="34"/>
      <c r="BT69" s="34"/>
      <c r="BU69" s="34"/>
      <c r="BV69" s="34"/>
      <c r="BW69" s="34"/>
      <c r="BX69" s="37">
        <f>5408355.43+5084.99</f>
        <v>5413440.42</v>
      </c>
      <c r="BY69" s="37"/>
      <c r="BZ69" s="37"/>
      <c r="CA69" s="37"/>
      <c r="CB69" s="37"/>
      <c r="CC69" s="37"/>
      <c r="CD69" s="37"/>
      <c r="CE69" s="37"/>
      <c r="CF69" s="37">
        <f>CX69-BX69</f>
        <v>-5413440.42</v>
      </c>
      <c r="CG69" s="37"/>
      <c r="CH69" s="37"/>
      <c r="CI69" s="37"/>
      <c r="CJ69" s="37"/>
      <c r="CK69" s="37"/>
      <c r="CL69" s="37"/>
      <c r="CM69" s="37"/>
      <c r="CN69" s="37"/>
      <c r="CO69" s="37"/>
      <c r="CP69" s="37"/>
      <c r="CQ69" s="37"/>
      <c r="CR69" s="37"/>
      <c r="CS69" s="37"/>
      <c r="CT69" s="37"/>
      <c r="CU69" s="37"/>
      <c r="CV69" s="37"/>
      <c r="CW69" s="37"/>
      <c r="CX69" s="37"/>
      <c r="CY69" s="1" t="e">
        <f t="shared" si="0"/>
        <v>#VALUE!</v>
      </c>
    </row>
    <row r="70" spans="1:103" ht="78" customHeight="1">
      <c r="A70" s="80" t="s">
        <v>159</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35" t="s">
        <v>124</v>
      </c>
      <c r="AG70" s="35"/>
      <c r="AH70" s="35"/>
      <c r="AI70" s="35"/>
      <c r="AJ70" s="35"/>
      <c r="AK70" s="35"/>
      <c r="AL70" s="40" t="s">
        <v>160</v>
      </c>
      <c r="AM70" s="40"/>
      <c r="AN70" s="40"/>
      <c r="AO70" s="40"/>
      <c r="AP70" s="40"/>
      <c r="AQ70" s="40"/>
      <c r="AR70" s="40"/>
      <c r="AS70" s="40"/>
      <c r="AT70" s="40"/>
      <c r="AU70" s="40"/>
      <c r="AV70" s="40"/>
      <c r="AW70" s="40"/>
      <c r="AX70" s="40"/>
      <c r="AY70" s="40"/>
      <c r="AZ70" s="40"/>
      <c r="BA70" s="40"/>
      <c r="BB70" s="34" t="s">
        <v>132</v>
      </c>
      <c r="BC70" s="34"/>
      <c r="BD70" s="34"/>
      <c r="BE70" s="34"/>
      <c r="BF70" s="34"/>
      <c r="BG70" s="34"/>
      <c r="BH70" s="34"/>
      <c r="BI70" s="34"/>
      <c r="BJ70" s="34"/>
      <c r="BK70" s="34"/>
      <c r="BL70" s="34"/>
      <c r="BM70" s="34"/>
      <c r="BN70" s="34"/>
      <c r="BO70" s="34"/>
      <c r="BP70" s="34"/>
      <c r="BQ70" s="34"/>
      <c r="BR70" s="34"/>
      <c r="BS70" s="34"/>
      <c r="BT70" s="34"/>
      <c r="BU70" s="34"/>
      <c r="BV70" s="34"/>
      <c r="BW70" s="34"/>
      <c r="BX70" s="37">
        <f>16888.4+122.55</f>
        <v>17010.95</v>
      </c>
      <c r="BY70" s="37"/>
      <c r="BZ70" s="37"/>
      <c r="CA70" s="37"/>
      <c r="CB70" s="37"/>
      <c r="CC70" s="37"/>
      <c r="CD70" s="37"/>
      <c r="CE70" s="37"/>
      <c r="CF70" s="37">
        <f>CX70-BX70</f>
        <v>-17010.95</v>
      </c>
      <c r="CG70" s="37"/>
      <c r="CH70" s="37"/>
      <c r="CI70" s="37"/>
      <c r="CJ70" s="37"/>
      <c r="CK70" s="37"/>
      <c r="CL70" s="37"/>
      <c r="CM70" s="37"/>
      <c r="CN70" s="37"/>
      <c r="CO70" s="37"/>
      <c r="CP70" s="37"/>
      <c r="CQ70" s="37"/>
      <c r="CR70" s="37"/>
      <c r="CS70" s="37"/>
      <c r="CT70" s="37"/>
      <c r="CU70" s="37"/>
      <c r="CV70" s="37"/>
      <c r="CW70" s="37"/>
      <c r="CX70" s="37"/>
      <c r="CY70" s="1" t="e">
        <f t="shared" si="0"/>
        <v>#VALUE!</v>
      </c>
    </row>
    <row r="71" spans="1:103" ht="78" customHeight="1">
      <c r="A71" s="80" t="s">
        <v>17</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35" t="s">
        <v>124</v>
      </c>
      <c r="AG71" s="35"/>
      <c r="AH71" s="35"/>
      <c r="AI71" s="35"/>
      <c r="AJ71" s="35"/>
      <c r="AK71" s="35"/>
      <c r="AL71" s="40" t="s">
        <v>16</v>
      </c>
      <c r="AM71" s="40"/>
      <c r="AN71" s="40"/>
      <c r="AO71" s="40"/>
      <c r="AP71" s="40"/>
      <c r="AQ71" s="40"/>
      <c r="AR71" s="40"/>
      <c r="AS71" s="40"/>
      <c r="AT71" s="40"/>
      <c r="AU71" s="40"/>
      <c r="AV71" s="40"/>
      <c r="AW71" s="40"/>
      <c r="AX71" s="40"/>
      <c r="AY71" s="40"/>
      <c r="AZ71" s="40"/>
      <c r="BA71" s="40"/>
      <c r="BB71" s="34" t="s">
        <v>132</v>
      </c>
      <c r="BC71" s="34"/>
      <c r="BD71" s="34"/>
      <c r="BE71" s="34"/>
      <c r="BF71" s="34"/>
      <c r="BG71" s="34"/>
      <c r="BH71" s="34"/>
      <c r="BI71" s="34"/>
      <c r="BJ71" s="34"/>
      <c r="BK71" s="34"/>
      <c r="BL71" s="34"/>
      <c r="BM71" s="34"/>
      <c r="BN71" s="34"/>
      <c r="BO71" s="34"/>
      <c r="BP71" s="34"/>
      <c r="BQ71" s="34"/>
      <c r="BR71" s="34"/>
      <c r="BS71" s="34"/>
      <c r="BT71" s="34"/>
      <c r="BU71" s="34"/>
      <c r="BV71" s="34"/>
      <c r="BW71" s="34"/>
      <c r="BX71" s="37">
        <v>4257.41</v>
      </c>
      <c r="BY71" s="37"/>
      <c r="BZ71" s="37"/>
      <c r="CA71" s="37"/>
      <c r="CB71" s="37"/>
      <c r="CC71" s="37"/>
      <c r="CD71" s="37"/>
      <c r="CE71" s="37"/>
      <c r="CF71" s="37">
        <f>CX71-BX71</f>
        <v>-4257.41</v>
      </c>
      <c r="CG71" s="37"/>
      <c r="CH71" s="37"/>
      <c r="CI71" s="37"/>
      <c r="CJ71" s="37"/>
      <c r="CK71" s="37"/>
      <c r="CL71" s="37"/>
      <c r="CM71" s="37"/>
      <c r="CN71" s="37"/>
      <c r="CO71" s="37"/>
      <c r="CP71" s="37"/>
      <c r="CQ71" s="37"/>
      <c r="CR71" s="37"/>
      <c r="CS71" s="37"/>
      <c r="CT71" s="37"/>
      <c r="CU71" s="37"/>
      <c r="CV71" s="37"/>
      <c r="CW71" s="37"/>
      <c r="CX71" s="37"/>
      <c r="CY71" s="1" t="e">
        <f>BX71/BB71*100</f>
        <v>#VALUE!</v>
      </c>
    </row>
    <row r="72" spans="1:103" ht="55.5" customHeight="1">
      <c r="A72" s="81" t="s">
        <v>161</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39" t="s">
        <v>124</v>
      </c>
      <c r="AG72" s="39"/>
      <c r="AH72" s="39"/>
      <c r="AI72" s="39"/>
      <c r="AJ72" s="39"/>
      <c r="AK72" s="39"/>
      <c r="AL72" s="39" t="s">
        <v>162</v>
      </c>
      <c r="AM72" s="39"/>
      <c r="AN72" s="39"/>
      <c r="AO72" s="39"/>
      <c r="AP72" s="39"/>
      <c r="AQ72" s="39"/>
      <c r="AR72" s="39"/>
      <c r="AS72" s="39"/>
      <c r="AT72" s="39"/>
      <c r="AU72" s="39"/>
      <c r="AV72" s="39"/>
      <c r="AW72" s="39"/>
      <c r="AX72" s="39"/>
      <c r="AY72" s="39"/>
      <c r="AZ72" s="39"/>
      <c r="BA72" s="39"/>
      <c r="BB72" s="45">
        <f>BB73</f>
        <v>2453500</v>
      </c>
      <c r="BC72" s="45"/>
      <c r="BD72" s="45"/>
      <c r="BE72" s="45"/>
      <c r="BF72" s="45"/>
      <c r="BG72" s="45"/>
      <c r="BH72" s="45"/>
      <c r="BI72" s="45"/>
      <c r="BJ72" s="45"/>
      <c r="BK72" s="45"/>
      <c r="BL72" s="45"/>
      <c r="BM72" s="45"/>
      <c r="BN72" s="45"/>
      <c r="BO72" s="45"/>
      <c r="BP72" s="45"/>
      <c r="BQ72" s="45"/>
      <c r="BR72" s="45"/>
      <c r="BS72" s="45"/>
      <c r="BT72" s="45"/>
      <c r="BU72" s="45"/>
      <c r="BV72" s="45"/>
      <c r="BW72" s="45"/>
      <c r="BX72" s="50">
        <f>BX73</f>
        <v>2454183.7</v>
      </c>
      <c r="BY72" s="50"/>
      <c r="BZ72" s="50"/>
      <c r="CA72" s="50"/>
      <c r="CB72" s="50"/>
      <c r="CC72" s="50"/>
      <c r="CD72" s="50"/>
      <c r="CE72" s="50"/>
      <c r="CF72" s="50">
        <f>BB72-BX72</f>
        <v>-683.7000000001863</v>
      </c>
      <c r="CG72" s="50"/>
      <c r="CH72" s="50"/>
      <c r="CI72" s="50"/>
      <c r="CJ72" s="50"/>
      <c r="CK72" s="50"/>
      <c r="CL72" s="50"/>
      <c r="CM72" s="50"/>
      <c r="CN72" s="50"/>
      <c r="CO72" s="50"/>
      <c r="CP72" s="50"/>
      <c r="CQ72" s="50"/>
      <c r="CR72" s="50"/>
      <c r="CS72" s="50"/>
      <c r="CT72" s="50"/>
      <c r="CU72" s="50"/>
      <c r="CV72" s="50"/>
      <c r="CW72" s="50"/>
      <c r="CX72" s="50"/>
      <c r="CY72" s="1">
        <f t="shared" si="0"/>
        <v>100.0278663134298</v>
      </c>
    </row>
    <row r="73" spans="1:103" ht="83.25" customHeight="1">
      <c r="A73" s="81" t="s">
        <v>166</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49" t="s">
        <v>124</v>
      </c>
      <c r="AG73" s="49"/>
      <c r="AH73" s="49"/>
      <c r="AI73" s="49"/>
      <c r="AJ73" s="49"/>
      <c r="AK73" s="49"/>
      <c r="AL73" s="39" t="s">
        <v>167</v>
      </c>
      <c r="AM73" s="39"/>
      <c r="AN73" s="39"/>
      <c r="AO73" s="39"/>
      <c r="AP73" s="39"/>
      <c r="AQ73" s="39"/>
      <c r="AR73" s="39"/>
      <c r="AS73" s="39"/>
      <c r="AT73" s="39"/>
      <c r="AU73" s="39"/>
      <c r="AV73" s="39"/>
      <c r="AW73" s="39"/>
      <c r="AX73" s="39"/>
      <c r="AY73" s="39"/>
      <c r="AZ73" s="39"/>
      <c r="BA73" s="39"/>
      <c r="BB73" s="45">
        <v>2453500</v>
      </c>
      <c r="BC73" s="45"/>
      <c r="BD73" s="45"/>
      <c r="BE73" s="45"/>
      <c r="BF73" s="45"/>
      <c r="BG73" s="45"/>
      <c r="BH73" s="45"/>
      <c r="BI73" s="45"/>
      <c r="BJ73" s="45"/>
      <c r="BK73" s="45"/>
      <c r="BL73" s="45"/>
      <c r="BM73" s="45"/>
      <c r="BN73" s="45"/>
      <c r="BO73" s="45"/>
      <c r="BP73" s="45"/>
      <c r="BQ73" s="45"/>
      <c r="BR73" s="45"/>
      <c r="BS73" s="45"/>
      <c r="BT73" s="45"/>
      <c r="BU73" s="45"/>
      <c r="BV73" s="45"/>
      <c r="BW73" s="45"/>
      <c r="BX73" s="59">
        <f>BX74+BX75+BX77</f>
        <v>2454183.7</v>
      </c>
      <c r="BY73" s="59"/>
      <c r="BZ73" s="59"/>
      <c r="CA73" s="59"/>
      <c r="CB73" s="59"/>
      <c r="CC73" s="59"/>
      <c r="CD73" s="59"/>
      <c r="CE73" s="59"/>
      <c r="CF73" s="50">
        <f>BB73-BX73</f>
        <v>-683.7000000001863</v>
      </c>
      <c r="CG73" s="50"/>
      <c r="CH73" s="50"/>
      <c r="CI73" s="50"/>
      <c r="CJ73" s="50"/>
      <c r="CK73" s="50"/>
      <c r="CL73" s="50"/>
      <c r="CM73" s="50"/>
      <c r="CN73" s="50"/>
      <c r="CO73" s="50"/>
      <c r="CP73" s="50"/>
      <c r="CQ73" s="50"/>
      <c r="CR73" s="50"/>
      <c r="CS73" s="50"/>
      <c r="CT73" s="50"/>
      <c r="CU73" s="50"/>
      <c r="CV73" s="50"/>
      <c r="CW73" s="50"/>
      <c r="CX73" s="50"/>
      <c r="CY73" s="1">
        <f t="shared" si="0"/>
        <v>100.0278663134298</v>
      </c>
    </row>
    <row r="74" spans="1:103" ht="81" customHeight="1">
      <c r="A74" s="41" t="s">
        <v>166</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35" t="s">
        <v>124</v>
      </c>
      <c r="AG74" s="35"/>
      <c r="AH74" s="35"/>
      <c r="AI74" s="35"/>
      <c r="AJ74" s="35"/>
      <c r="AK74" s="35"/>
      <c r="AL74" s="40" t="s">
        <v>168</v>
      </c>
      <c r="AM74" s="40"/>
      <c r="AN74" s="40"/>
      <c r="AO74" s="40"/>
      <c r="AP74" s="40"/>
      <c r="AQ74" s="40"/>
      <c r="AR74" s="40"/>
      <c r="AS74" s="40"/>
      <c r="AT74" s="40"/>
      <c r="AU74" s="40"/>
      <c r="AV74" s="40"/>
      <c r="AW74" s="40"/>
      <c r="AX74" s="40"/>
      <c r="AY74" s="40"/>
      <c r="AZ74" s="40"/>
      <c r="BA74" s="40"/>
      <c r="BB74" s="34" t="s">
        <v>132</v>
      </c>
      <c r="BC74" s="34"/>
      <c r="BD74" s="34"/>
      <c r="BE74" s="34"/>
      <c r="BF74" s="34"/>
      <c r="BG74" s="34"/>
      <c r="BH74" s="34"/>
      <c r="BI74" s="34"/>
      <c r="BJ74" s="34"/>
      <c r="BK74" s="34"/>
      <c r="BL74" s="34"/>
      <c r="BM74" s="34"/>
      <c r="BN74" s="34"/>
      <c r="BO74" s="34"/>
      <c r="BP74" s="34"/>
      <c r="BQ74" s="34"/>
      <c r="BR74" s="34"/>
      <c r="BS74" s="34"/>
      <c r="BT74" s="34"/>
      <c r="BU74" s="34"/>
      <c r="BV74" s="34"/>
      <c r="BW74" s="34"/>
      <c r="BX74" s="37">
        <v>2446103</v>
      </c>
      <c r="BY74" s="37"/>
      <c r="BZ74" s="37"/>
      <c r="CA74" s="37"/>
      <c r="CB74" s="37"/>
      <c r="CC74" s="37"/>
      <c r="CD74" s="37"/>
      <c r="CE74" s="37"/>
      <c r="CF74" s="37">
        <f>CZ74-BX74</f>
        <v>-2446103</v>
      </c>
      <c r="CG74" s="37"/>
      <c r="CH74" s="37"/>
      <c r="CI74" s="37"/>
      <c r="CJ74" s="37"/>
      <c r="CK74" s="37"/>
      <c r="CL74" s="37"/>
      <c r="CM74" s="37"/>
      <c r="CN74" s="37"/>
      <c r="CO74" s="37"/>
      <c r="CP74" s="37"/>
      <c r="CQ74" s="37"/>
      <c r="CR74" s="37"/>
      <c r="CS74" s="37"/>
      <c r="CT74" s="37"/>
      <c r="CU74" s="37"/>
      <c r="CV74" s="37"/>
      <c r="CW74" s="37"/>
      <c r="CX74" s="37"/>
      <c r="CY74" s="1" t="e">
        <f t="shared" si="0"/>
        <v>#VALUE!</v>
      </c>
    </row>
    <row r="75" spans="1:103" ht="85.5" customHeight="1">
      <c r="A75" s="41" t="s">
        <v>169</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35" t="s">
        <v>124</v>
      </c>
      <c r="AG75" s="35"/>
      <c r="AH75" s="35"/>
      <c r="AI75" s="35"/>
      <c r="AJ75" s="35"/>
      <c r="AK75" s="35"/>
      <c r="AL75" s="40" t="s">
        <v>170</v>
      </c>
      <c r="AM75" s="40"/>
      <c r="AN75" s="40"/>
      <c r="AO75" s="40"/>
      <c r="AP75" s="40"/>
      <c r="AQ75" s="40"/>
      <c r="AR75" s="40"/>
      <c r="AS75" s="40"/>
      <c r="AT75" s="40"/>
      <c r="AU75" s="40"/>
      <c r="AV75" s="40"/>
      <c r="AW75" s="40"/>
      <c r="AX75" s="40"/>
      <c r="AY75" s="40"/>
      <c r="AZ75" s="40"/>
      <c r="BA75" s="40"/>
      <c r="BB75" s="34" t="s">
        <v>132</v>
      </c>
      <c r="BC75" s="34"/>
      <c r="BD75" s="34"/>
      <c r="BE75" s="34"/>
      <c r="BF75" s="34"/>
      <c r="BG75" s="34"/>
      <c r="BH75" s="34"/>
      <c r="BI75" s="34"/>
      <c r="BJ75" s="34"/>
      <c r="BK75" s="34"/>
      <c r="BL75" s="34"/>
      <c r="BM75" s="34"/>
      <c r="BN75" s="34"/>
      <c r="BO75" s="34"/>
      <c r="BP75" s="34"/>
      <c r="BQ75" s="34"/>
      <c r="BR75" s="34"/>
      <c r="BS75" s="34"/>
      <c r="BT75" s="34"/>
      <c r="BU75" s="34"/>
      <c r="BV75" s="34"/>
      <c r="BW75" s="34"/>
      <c r="BX75" s="37">
        <f>5076.9+3.8</f>
        <v>5080.7</v>
      </c>
      <c r="BY75" s="37"/>
      <c r="BZ75" s="37"/>
      <c r="CA75" s="37"/>
      <c r="CB75" s="37"/>
      <c r="CC75" s="37"/>
      <c r="CD75" s="37"/>
      <c r="CE75" s="37"/>
      <c r="CF75" s="37">
        <f>CZ75-BX75</f>
        <v>-5080.7</v>
      </c>
      <c r="CG75" s="37"/>
      <c r="CH75" s="37"/>
      <c r="CI75" s="37"/>
      <c r="CJ75" s="37"/>
      <c r="CK75" s="37"/>
      <c r="CL75" s="37"/>
      <c r="CM75" s="37"/>
      <c r="CN75" s="37"/>
      <c r="CO75" s="37"/>
      <c r="CP75" s="37"/>
      <c r="CQ75" s="37"/>
      <c r="CR75" s="37"/>
      <c r="CS75" s="37"/>
      <c r="CT75" s="37"/>
      <c r="CU75" s="37"/>
      <c r="CV75" s="37"/>
      <c r="CW75" s="37"/>
      <c r="CX75" s="37"/>
      <c r="CY75" s="1" t="e">
        <f t="shared" si="0"/>
        <v>#VALUE!</v>
      </c>
    </row>
    <row r="76" spans="1:103" ht="77.25" customHeight="1" hidden="1">
      <c r="A76" s="41" t="s">
        <v>171</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35" t="s">
        <v>124</v>
      </c>
      <c r="AG76" s="35"/>
      <c r="AH76" s="35"/>
      <c r="AI76" s="35"/>
      <c r="AJ76" s="35"/>
      <c r="AK76" s="35"/>
      <c r="AL76" s="40" t="s">
        <v>172</v>
      </c>
      <c r="AM76" s="40"/>
      <c r="AN76" s="40"/>
      <c r="AO76" s="40"/>
      <c r="AP76" s="40"/>
      <c r="AQ76" s="40"/>
      <c r="AR76" s="40"/>
      <c r="AS76" s="40"/>
      <c r="AT76" s="40"/>
      <c r="AU76" s="40"/>
      <c r="AV76" s="40"/>
      <c r="AW76" s="40"/>
      <c r="AX76" s="40"/>
      <c r="AY76" s="40"/>
      <c r="AZ76" s="40"/>
      <c r="BA76" s="40"/>
      <c r="BB76" s="34" t="s">
        <v>132</v>
      </c>
      <c r="BC76" s="34"/>
      <c r="BD76" s="34"/>
      <c r="BE76" s="34"/>
      <c r="BF76" s="34"/>
      <c r="BG76" s="34"/>
      <c r="BH76" s="34"/>
      <c r="BI76" s="34"/>
      <c r="BJ76" s="34"/>
      <c r="BK76" s="34"/>
      <c r="BL76" s="34"/>
      <c r="BM76" s="34"/>
      <c r="BN76" s="34"/>
      <c r="BO76" s="34"/>
      <c r="BP76" s="34"/>
      <c r="BQ76" s="34"/>
      <c r="BR76" s="34"/>
      <c r="BS76" s="34"/>
      <c r="BT76" s="34"/>
      <c r="BU76" s="34"/>
      <c r="BV76" s="34"/>
      <c r="BW76" s="34"/>
      <c r="BX76" s="37" t="s">
        <v>132</v>
      </c>
      <c r="BY76" s="37"/>
      <c r="BZ76" s="37"/>
      <c r="CA76" s="37"/>
      <c r="CB76" s="37"/>
      <c r="CC76" s="37"/>
      <c r="CD76" s="37"/>
      <c r="CE76" s="37"/>
      <c r="CF76" s="37" t="s">
        <v>132</v>
      </c>
      <c r="CG76" s="37"/>
      <c r="CH76" s="37"/>
      <c r="CI76" s="37"/>
      <c r="CJ76" s="37"/>
      <c r="CK76" s="37"/>
      <c r="CL76" s="37"/>
      <c r="CM76" s="37"/>
      <c r="CN76" s="37"/>
      <c r="CO76" s="37"/>
      <c r="CP76" s="37"/>
      <c r="CQ76" s="37"/>
      <c r="CR76" s="37"/>
      <c r="CS76" s="37"/>
      <c r="CT76" s="37"/>
      <c r="CU76" s="37"/>
      <c r="CV76" s="37"/>
      <c r="CW76" s="37"/>
      <c r="CX76" s="37"/>
      <c r="CY76" s="1" t="e">
        <f aca="true" t="shared" si="4" ref="CY76:CY121">BX76/BB76*100</f>
        <v>#VALUE!</v>
      </c>
    </row>
    <row r="77" spans="1:103" ht="85.5" customHeight="1">
      <c r="A77" s="41" t="s">
        <v>400</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35" t="s">
        <v>124</v>
      </c>
      <c r="AG77" s="35"/>
      <c r="AH77" s="35"/>
      <c r="AI77" s="35"/>
      <c r="AJ77" s="35"/>
      <c r="AK77" s="35"/>
      <c r="AL77" s="40" t="s">
        <v>399</v>
      </c>
      <c r="AM77" s="40"/>
      <c r="AN77" s="40"/>
      <c r="AO77" s="40"/>
      <c r="AP77" s="40"/>
      <c r="AQ77" s="40"/>
      <c r="AR77" s="40"/>
      <c r="AS77" s="40"/>
      <c r="AT77" s="40"/>
      <c r="AU77" s="40"/>
      <c r="AV77" s="40"/>
      <c r="AW77" s="40"/>
      <c r="AX77" s="40"/>
      <c r="AY77" s="40"/>
      <c r="AZ77" s="40"/>
      <c r="BA77" s="40"/>
      <c r="BB77" s="34" t="s">
        <v>132</v>
      </c>
      <c r="BC77" s="34"/>
      <c r="BD77" s="34"/>
      <c r="BE77" s="34"/>
      <c r="BF77" s="34"/>
      <c r="BG77" s="34"/>
      <c r="BH77" s="34"/>
      <c r="BI77" s="34"/>
      <c r="BJ77" s="34"/>
      <c r="BK77" s="34"/>
      <c r="BL77" s="34"/>
      <c r="BM77" s="34"/>
      <c r="BN77" s="34"/>
      <c r="BO77" s="34"/>
      <c r="BP77" s="34"/>
      <c r="BQ77" s="34"/>
      <c r="BR77" s="34"/>
      <c r="BS77" s="34"/>
      <c r="BT77" s="34"/>
      <c r="BU77" s="34"/>
      <c r="BV77" s="34"/>
      <c r="BW77" s="34"/>
      <c r="BX77" s="37">
        <v>3000</v>
      </c>
      <c r="BY77" s="37"/>
      <c r="BZ77" s="37"/>
      <c r="CA77" s="37"/>
      <c r="CB77" s="37"/>
      <c r="CC77" s="37"/>
      <c r="CD77" s="37"/>
      <c r="CE77" s="37"/>
      <c r="CF77" s="37">
        <f>CZ77-BX77</f>
        <v>-3000</v>
      </c>
      <c r="CG77" s="37"/>
      <c r="CH77" s="37"/>
      <c r="CI77" s="37"/>
      <c r="CJ77" s="37"/>
      <c r="CK77" s="37"/>
      <c r="CL77" s="37"/>
      <c r="CM77" s="37"/>
      <c r="CN77" s="37"/>
      <c r="CO77" s="37"/>
      <c r="CP77" s="37"/>
      <c r="CQ77" s="37"/>
      <c r="CR77" s="37"/>
      <c r="CS77" s="37"/>
      <c r="CT77" s="37"/>
      <c r="CU77" s="37"/>
      <c r="CV77" s="37"/>
      <c r="CW77" s="37"/>
      <c r="CX77" s="37"/>
      <c r="CY77" s="1" t="e">
        <f t="shared" si="4"/>
        <v>#VALUE!</v>
      </c>
    </row>
    <row r="78" spans="1:103" s="20" customFormat="1" ht="47.25" customHeight="1">
      <c r="A78" s="48" t="s">
        <v>173</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39" t="s">
        <v>124</v>
      </c>
      <c r="AG78" s="39"/>
      <c r="AH78" s="39"/>
      <c r="AI78" s="39"/>
      <c r="AJ78" s="39"/>
      <c r="AK78" s="39"/>
      <c r="AL78" s="39" t="s">
        <v>174</v>
      </c>
      <c r="AM78" s="39"/>
      <c r="AN78" s="39"/>
      <c r="AO78" s="39"/>
      <c r="AP78" s="39"/>
      <c r="AQ78" s="39"/>
      <c r="AR78" s="39"/>
      <c r="AS78" s="39"/>
      <c r="AT78" s="39"/>
      <c r="AU78" s="39"/>
      <c r="AV78" s="39"/>
      <c r="AW78" s="39"/>
      <c r="AX78" s="39"/>
      <c r="AY78" s="39"/>
      <c r="AZ78" s="39"/>
      <c r="BA78" s="39"/>
      <c r="BB78" s="45">
        <f>BB79+BB86</f>
        <v>1752900</v>
      </c>
      <c r="BC78" s="45"/>
      <c r="BD78" s="45"/>
      <c r="BE78" s="45"/>
      <c r="BF78" s="45"/>
      <c r="BG78" s="45"/>
      <c r="BH78" s="45"/>
      <c r="BI78" s="45"/>
      <c r="BJ78" s="45"/>
      <c r="BK78" s="45"/>
      <c r="BL78" s="45"/>
      <c r="BM78" s="45"/>
      <c r="BN78" s="45"/>
      <c r="BO78" s="45"/>
      <c r="BP78" s="45"/>
      <c r="BQ78" s="45"/>
      <c r="BR78" s="45"/>
      <c r="BS78" s="45"/>
      <c r="BT78" s="45"/>
      <c r="BU78" s="45"/>
      <c r="BV78" s="45"/>
      <c r="BW78" s="45"/>
      <c r="BX78" s="50">
        <f>BX79+BX86</f>
        <v>1652029.23</v>
      </c>
      <c r="BY78" s="50"/>
      <c r="BZ78" s="50"/>
      <c r="CA78" s="50"/>
      <c r="CB78" s="50"/>
      <c r="CC78" s="50"/>
      <c r="CD78" s="50"/>
      <c r="CE78" s="50"/>
      <c r="CF78" s="50">
        <f aca="true" t="shared" si="5" ref="CF78:CF85">BB78-BX78</f>
        <v>100870.77000000002</v>
      </c>
      <c r="CG78" s="50"/>
      <c r="CH78" s="50"/>
      <c r="CI78" s="50"/>
      <c r="CJ78" s="50"/>
      <c r="CK78" s="50"/>
      <c r="CL78" s="50"/>
      <c r="CM78" s="50"/>
      <c r="CN78" s="50"/>
      <c r="CO78" s="50"/>
      <c r="CP78" s="50"/>
      <c r="CQ78" s="50"/>
      <c r="CR78" s="50"/>
      <c r="CS78" s="50"/>
      <c r="CT78" s="50"/>
      <c r="CU78" s="50"/>
      <c r="CV78" s="50"/>
      <c r="CW78" s="50"/>
      <c r="CX78" s="50"/>
      <c r="CY78" s="1">
        <f t="shared" si="4"/>
        <v>94.24549204175938</v>
      </c>
    </row>
    <row r="79" spans="1:103" s="20" customFormat="1" ht="93" customHeight="1">
      <c r="A79" s="48" t="s">
        <v>299</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0" t="s">
        <v>124</v>
      </c>
      <c r="AG79" s="40"/>
      <c r="AH79" s="40"/>
      <c r="AI79" s="40"/>
      <c r="AJ79" s="40"/>
      <c r="AK79" s="40"/>
      <c r="AL79" s="39" t="s">
        <v>81</v>
      </c>
      <c r="AM79" s="39"/>
      <c r="AN79" s="39"/>
      <c r="AO79" s="39"/>
      <c r="AP79" s="39"/>
      <c r="AQ79" s="39"/>
      <c r="AR79" s="39"/>
      <c r="AS79" s="39"/>
      <c r="AT79" s="39"/>
      <c r="AU79" s="39"/>
      <c r="AV79" s="39"/>
      <c r="AW79" s="39"/>
      <c r="AX79" s="39"/>
      <c r="AY79" s="39"/>
      <c r="AZ79" s="39"/>
      <c r="BA79" s="39"/>
      <c r="BB79" s="45">
        <f>BB80+BB84+BB82</f>
        <v>1676500</v>
      </c>
      <c r="BC79" s="45"/>
      <c r="BD79" s="45"/>
      <c r="BE79" s="45"/>
      <c r="BF79" s="45"/>
      <c r="BG79" s="45"/>
      <c r="BH79" s="45"/>
      <c r="BI79" s="45"/>
      <c r="BJ79" s="45"/>
      <c r="BK79" s="45"/>
      <c r="BL79" s="45"/>
      <c r="BM79" s="45"/>
      <c r="BN79" s="45"/>
      <c r="BO79" s="45"/>
      <c r="BP79" s="45"/>
      <c r="BQ79" s="45"/>
      <c r="BR79" s="45"/>
      <c r="BS79" s="45"/>
      <c r="BT79" s="45"/>
      <c r="BU79" s="45"/>
      <c r="BV79" s="45"/>
      <c r="BW79" s="45"/>
      <c r="BX79" s="50">
        <f>BX80+BX84+BX82</f>
        <v>1575700.92</v>
      </c>
      <c r="BY79" s="50"/>
      <c r="BZ79" s="50"/>
      <c r="CA79" s="50"/>
      <c r="CB79" s="50"/>
      <c r="CC79" s="50"/>
      <c r="CD79" s="50"/>
      <c r="CE79" s="50"/>
      <c r="CF79" s="50">
        <f t="shared" si="5"/>
        <v>100799.08000000007</v>
      </c>
      <c r="CG79" s="50"/>
      <c r="CH79" s="50"/>
      <c r="CI79" s="50"/>
      <c r="CJ79" s="50"/>
      <c r="CK79" s="50"/>
      <c r="CL79" s="50"/>
      <c r="CM79" s="50"/>
      <c r="CN79" s="50"/>
      <c r="CO79" s="50"/>
      <c r="CP79" s="50"/>
      <c r="CQ79" s="50"/>
      <c r="CR79" s="50"/>
      <c r="CS79" s="50"/>
      <c r="CT79" s="50"/>
      <c r="CU79" s="50"/>
      <c r="CV79" s="50"/>
      <c r="CW79" s="50"/>
      <c r="CX79" s="50"/>
      <c r="CY79" s="1">
        <f t="shared" si="4"/>
        <v>93.98752878019684</v>
      </c>
    </row>
    <row r="80" spans="1:103" ht="69.75" customHeight="1">
      <c r="A80" s="88" t="s">
        <v>301</v>
      </c>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57" t="s">
        <v>124</v>
      </c>
      <c r="AG80" s="57"/>
      <c r="AH80" s="57"/>
      <c r="AI80" s="57"/>
      <c r="AJ80" s="57"/>
      <c r="AK80" s="57"/>
      <c r="AL80" s="57" t="s">
        <v>175</v>
      </c>
      <c r="AM80" s="57"/>
      <c r="AN80" s="57"/>
      <c r="AO80" s="57"/>
      <c r="AP80" s="57"/>
      <c r="AQ80" s="57"/>
      <c r="AR80" s="57"/>
      <c r="AS80" s="57"/>
      <c r="AT80" s="57"/>
      <c r="AU80" s="57"/>
      <c r="AV80" s="57"/>
      <c r="AW80" s="57"/>
      <c r="AX80" s="57"/>
      <c r="AY80" s="57"/>
      <c r="AZ80" s="57"/>
      <c r="BA80" s="57"/>
      <c r="BB80" s="58">
        <f>BB81</f>
        <v>1307000</v>
      </c>
      <c r="BC80" s="58"/>
      <c r="BD80" s="58"/>
      <c r="BE80" s="58"/>
      <c r="BF80" s="58"/>
      <c r="BG80" s="58"/>
      <c r="BH80" s="58"/>
      <c r="BI80" s="58"/>
      <c r="BJ80" s="58"/>
      <c r="BK80" s="58"/>
      <c r="BL80" s="58"/>
      <c r="BM80" s="58"/>
      <c r="BN80" s="58"/>
      <c r="BO80" s="58"/>
      <c r="BP80" s="58"/>
      <c r="BQ80" s="58"/>
      <c r="BR80" s="58"/>
      <c r="BS80" s="58"/>
      <c r="BT80" s="58"/>
      <c r="BU80" s="58"/>
      <c r="BV80" s="58"/>
      <c r="BW80" s="58"/>
      <c r="BX80" s="59">
        <f>BX81</f>
        <v>1206220.6400000001</v>
      </c>
      <c r="BY80" s="59"/>
      <c r="BZ80" s="59"/>
      <c r="CA80" s="59"/>
      <c r="CB80" s="59"/>
      <c r="CC80" s="59"/>
      <c r="CD80" s="59"/>
      <c r="CE80" s="59"/>
      <c r="CF80" s="50">
        <f t="shared" si="5"/>
        <v>100779.35999999987</v>
      </c>
      <c r="CG80" s="50"/>
      <c r="CH80" s="50"/>
      <c r="CI80" s="50"/>
      <c r="CJ80" s="50"/>
      <c r="CK80" s="50"/>
      <c r="CL80" s="50"/>
      <c r="CM80" s="50"/>
      <c r="CN80" s="50"/>
      <c r="CO80" s="50"/>
      <c r="CP80" s="50"/>
      <c r="CQ80" s="50"/>
      <c r="CR80" s="50"/>
      <c r="CS80" s="50"/>
      <c r="CT80" s="50"/>
      <c r="CU80" s="50"/>
      <c r="CV80" s="50"/>
      <c r="CW80" s="50"/>
      <c r="CX80" s="50"/>
      <c r="CY80" s="1">
        <f t="shared" si="4"/>
        <v>92.28926090283092</v>
      </c>
    </row>
    <row r="81" spans="1:103" ht="87.75" customHeight="1">
      <c r="A81" s="82" t="s">
        <v>315</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4"/>
      <c r="AF81" s="85" t="s">
        <v>124</v>
      </c>
      <c r="AG81" s="86"/>
      <c r="AH81" s="86"/>
      <c r="AI81" s="86"/>
      <c r="AJ81" s="86"/>
      <c r="AK81" s="87"/>
      <c r="AL81" s="115" t="s">
        <v>292</v>
      </c>
      <c r="AM81" s="116"/>
      <c r="AN81" s="116"/>
      <c r="AO81" s="116"/>
      <c r="AP81" s="116"/>
      <c r="AQ81" s="116"/>
      <c r="AR81" s="116"/>
      <c r="AS81" s="116"/>
      <c r="AT81" s="116"/>
      <c r="AU81" s="116"/>
      <c r="AV81" s="116"/>
      <c r="AW81" s="116"/>
      <c r="AX81" s="116"/>
      <c r="AY81" s="116"/>
      <c r="AZ81" s="116"/>
      <c r="BA81" s="117"/>
      <c r="BB81" s="54">
        <v>1307000</v>
      </c>
      <c r="BC81" s="55"/>
      <c r="BD81" s="55"/>
      <c r="BE81" s="55"/>
      <c r="BF81" s="55"/>
      <c r="BG81" s="55"/>
      <c r="BH81" s="55"/>
      <c r="BI81" s="55"/>
      <c r="BJ81" s="55"/>
      <c r="BK81" s="55"/>
      <c r="BL81" s="55"/>
      <c r="BM81" s="55"/>
      <c r="BN81" s="55"/>
      <c r="BO81" s="55"/>
      <c r="BP81" s="55"/>
      <c r="BQ81" s="55"/>
      <c r="BR81" s="55"/>
      <c r="BS81" s="55"/>
      <c r="BT81" s="55"/>
      <c r="BU81" s="55"/>
      <c r="BV81" s="55"/>
      <c r="BW81" s="56"/>
      <c r="BX81" s="65">
        <f>1177479.87+28740.77</f>
        <v>1206220.6400000001</v>
      </c>
      <c r="BY81" s="66"/>
      <c r="BZ81" s="66"/>
      <c r="CA81" s="66"/>
      <c r="CB81" s="66"/>
      <c r="CC81" s="66"/>
      <c r="CD81" s="66"/>
      <c r="CE81" s="67"/>
      <c r="CF81" s="68">
        <f t="shared" si="5"/>
        <v>100779.35999999987</v>
      </c>
      <c r="CG81" s="69"/>
      <c r="CH81" s="69"/>
      <c r="CI81" s="69"/>
      <c r="CJ81" s="69"/>
      <c r="CK81" s="69"/>
      <c r="CL81" s="69"/>
      <c r="CM81" s="69"/>
      <c r="CN81" s="69"/>
      <c r="CO81" s="69"/>
      <c r="CP81" s="69"/>
      <c r="CQ81" s="69"/>
      <c r="CR81" s="69"/>
      <c r="CS81" s="69"/>
      <c r="CT81" s="69"/>
      <c r="CU81" s="69"/>
      <c r="CV81" s="69"/>
      <c r="CW81" s="69"/>
      <c r="CX81" s="70"/>
      <c r="CY81" s="1">
        <f>BX81/BB81*100</f>
        <v>92.28926090283092</v>
      </c>
    </row>
    <row r="82" spans="1:103" s="20" customFormat="1" ht="87.75" customHeight="1">
      <c r="A82" s="95" t="s">
        <v>281</v>
      </c>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7"/>
      <c r="AF82" s="51" t="s">
        <v>124</v>
      </c>
      <c r="AG82" s="52"/>
      <c r="AH82" s="52"/>
      <c r="AI82" s="52"/>
      <c r="AJ82" s="52"/>
      <c r="AK82" s="53"/>
      <c r="AL82" s="51" t="s">
        <v>242</v>
      </c>
      <c r="AM82" s="52"/>
      <c r="AN82" s="52"/>
      <c r="AO82" s="52"/>
      <c r="AP82" s="52"/>
      <c r="AQ82" s="52"/>
      <c r="AR82" s="52"/>
      <c r="AS82" s="52"/>
      <c r="AT82" s="52"/>
      <c r="AU82" s="52"/>
      <c r="AV82" s="52"/>
      <c r="AW82" s="52"/>
      <c r="AX82" s="52"/>
      <c r="AY82" s="52"/>
      <c r="AZ82" s="52"/>
      <c r="BA82" s="53"/>
      <c r="BB82" s="54">
        <f>BB83</f>
        <v>195000</v>
      </c>
      <c r="BC82" s="55"/>
      <c r="BD82" s="55"/>
      <c r="BE82" s="55"/>
      <c r="BF82" s="55"/>
      <c r="BG82" s="55"/>
      <c r="BH82" s="55"/>
      <c r="BI82" s="55"/>
      <c r="BJ82" s="55"/>
      <c r="BK82" s="55"/>
      <c r="BL82" s="55"/>
      <c r="BM82" s="55"/>
      <c r="BN82" s="55"/>
      <c r="BO82" s="55"/>
      <c r="BP82" s="55"/>
      <c r="BQ82" s="55"/>
      <c r="BR82" s="55"/>
      <c r="BS82" s="55"/>
      <c r="BT82" s="55"/>
      <c r="BU82" s="55"/>
      <c r="BV82" s="55"/>
      <c r="BW82" s="56"/>
      <c r="BX82" s="68">
        <f>BX83</f>
        <v>195110.12</v>
      </c>
      <c r="BY82" s="69"/>
      <c r="BZ82" s="69"/>
      <c r="CA82" s="69"/>
      <c r="CB82" s="69"/>
      <c r="CC82" s="69"/>
      <c r="CD82" s="69"/>
      <c r="CE82" s="70"/>
      <c r="CF82" s="68">
        <f t="shared" si="5"/>
        <v>-110.11999999999534</v>
      </c>
      <c r="CG82" s="69"/>
      <c r="CH82" s="69"/>
      <c r="CI82" s="69"/>
      <c r="CJ82" s="69"/>
      <c r="CK82" s="69"/>
      <c r="CL82" s="69"/>
      <c r="CM82" s="69"/>
      <c r="CN82" s="69"/>
      <c r="CO82" s="69"/>
      <c r="CP82" s="69"/>
      <c r="CQ82" s="69"/>
      <c r="CR82" s="69"/>
      <c r="CS82" s="69"/>
      <c r="CT82" s="69"/>
      <c r="CU82" s="69"/>
      <c r="CV82" s="69"/>
      <c r="CW82" s="69"/>
      <c r="CX82" s="70"/>
      <c r="CY82" s="20">
        <f>BX82/BB82*100</f>
        <v>100.05647179487178</v>
      </c>
    </row>
    <row r="83" spans="1:103" s="20" customFormat="1" ht="87.75" customHeight="1">
      <c r="A83" s="95" t="s">
        <v>282</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7"/>
      <c r="AF83" s="51" t="s">
        <v>124</v>
      </c>
      <c r="AG83" s="52"/>
      <c r="AH83" s="52"/>
      <c r="AI83" s="52"/>
      <c r="AJ83" s="52"/>
      <c r="AK83" s="53"/>
      <c r="AL83" s="51" t="s">
        <v>243</v>
      </c>
      <c r="AM83" s="52"/>
      <c r="AN83" s="52"/>
      <c r="AO83" s="52"/>
      <c r="AP83" s="52"/>
      <c r="AQ83" s="52"/>
      <c r="AR83" s="52"/>
      <c r="AS83" s="52"/>
      <c r="AT83" s="52"/>
      <c r="AU83" s="52"/>
      <c r="AV83" s="52"/>
      <c r="AW83" s="52"/>
      <c r="AX83" s="52"/>
      <c r="AY83" s="52"/>
      <c r="AZ83" s="52"/>
      <c r="BA83" s="53"/>
      <c r="BB83" s="54">
        <v>195000</v>
      </c>
      <c r="BC83" s="55"/>
      <c r="BD83" s="55"/>
      <c r="BE83" s="55"/>
      <c r="BF83" s="55"/>
      <c r="BG83" s="55"/>
      <c r="BH83" s="55"/>
      <c r="BI83" s="55"/>
      <c r="BJ83" s="55"/>
      <c r="BK83" s="55"/>
      <c r="BL83" s="55"/>
      <c r="BM83" s="55"/>
      <c r="BN83" s="55"/>
      <c r="BO83" s="55"/>
      <c r="BP83" s="55"/>
      <c r="BQ83" s="55"/>
      <c r="BR83" s="55"/>
      <c r="BS83" s="55"/>
      <c r="BT83" s="55"/>
      <c r="BU83" s="55"/>
      <c r="BV83" s="55"/>
      <c r="BW83" s="56"/>
      <c r="BX83" s="68">
        <v>195110.12</v>
      </c>
      <c r="BY83" s="69"/>
      <c r="BZ83" s="69"/>
      <c r="CA83" s="69"/>
      <c r="CB83" s="69"/>
      <c r="CC83" s="69"/>
      <c r="CD83" s="69"/>
      <c r="CE83" s="70"/>
      <c r="CF83" s="68">
        <f t="shared" si="5"/>
        <v>-110.11999999999534</v>
      </c>
      <c r="CG83" s="69"/>
      <c r="CH83" s="69"/>
      <c r="CI83" s="69"/>
      <c r="CJ83" s="69"/>
      <c r="CK83" s="69"/>
      <c r="CL83" s="69"/>
      <c r="CM83" s="69"/>
      <c r="CN83" s="69"/>
      <c r="CO83" s="69"/>
      <c r="CP83" s="69"/>
      <c r="CQ83" s="69"/>
      <c r="CR83" s="69"/>
      <c r="CS83" s="69"/>
      <c r="CT83" s="69"/>
      <c r="CU83" s="69"/>
      <c r="CV83" s="69"/>
      <c r="CW83" s="69"/>
      <c r="CX83" s="70"/>
      <c r="CY83" s="20">
        <f>BX83/BB83*100</f>
        <v>100.05647179487178</v>
      </c>
    </row>
    <row r="84" spans="1:103" s="20" customFormat="1" ht="48" customHeight="1">
      <c r="A84" s="38" t="s">
        <v>284</v>
      </c>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9" t="s">
        <v>124</v>
      </c>
      <c r="AG84" s="39"/>
      <c r="AH84" s="39"/>
      <c r="AI84" s="39"/>
      <c r="AJ84" s="39"/>
      <c r="AK84" s="39"/>
      <c r="AL84" s="40" t="s">
        <v>285</v>
      </c>
      <c r="AM84" s="40"/>
      <c r="AN84" s="40"/>
      <c r="AO84" s="40"/>
      <c r="AP84" s="40"/>
      <c r="AQ84" s="40"/>
      <c r="AR84" s="40"/>
      <c r="AS84" s="40"/>
      <c r="AT84" s="40"/>
      <c r="AU84" s="40"/>
      <c r="AV84" s="40"/>
      <c r="AW84" s="40"/>
      <c r="AX84" s="40"/>
      <c r="AY84" s="40"/>
      <c r="AZ84" s="40"/>
      <c r="BA84" s="40"/>
      <c r="BB84" s="34">
        <f>BB85</f>
        <v>174500</v>
      </c>
      <c r="BC84" s="34"/>
      <c r="BD84" s="34"/>
      <c r="BE84" s="34"/>
      <c r="BF84" s="34"/>
      <c r="BG84" s="34"/>
      <c r="BH84" s="34"/>
      <c r="BI84" s="34"/>
      <c r="BJ84" s="34"/>
      <c r="BK84" s="34"/>
      <c r="BL84" s="34"/>
      <c r="BM84" s="34"/>
      <c r="BN84" s="34"/>
      <c r="BO84" s="34"/>
      <c r="BP84" s="34"/>
      <c r="BQ84" s="34"/>
      <c r="BR84" s="34"/>
      <c r="BS84" s="34"/>
      <c r="BT84" s="34"/>
      <c r="BU84" s="34"/>
      <c r="BV84" s="34"/>
      <c r="BW84" s="34"/>
      <c r="BX84" s="42">
        <f>BX85</f>
        <v>174370.16</v>
      </c>
      <c r="BY84" s="42"/>
      <c r="BZ84" s="42"/>
      <c r="CA84" s="42"/>
      <c r="CB84" s="42"/>
      <c r="CC84" s="42"/>
      <c r="CD84" s="42"/>
      <c r="CE84" s="42"/>
      <c r="CF84" s="42">
        <f t="shared" si="5"/>
        <v>129.8399999999965</v>
      </c>
      <c r="CG84" s="42"/>
      <c r="CH84" s="42"/>
      <c r="CI84" s="42"/>
      <c r="CJ84" s="42"/>
      <c r="CK84" s="42"/>
      <c r="CL84" s="42"/>
      <c r="CM84" s="42"/>
      <c r="CN84" s="42"/>
      <c r="CO84" s="42"/>
      <c r="CP84" s="42"/>
      <c r="CQ84" s="42"/>
      <c r="CR84" s="42"/>
      <c r="CS84" s="42"/>
      <c r="CT84" s="42"/>
      <c r="CU84" s="42"/>
      <c r="CV84" s="42"/>
      <c r="CW84" s="42"/>
      <c r="CX84" s="42"/>
      <c r="CY84" s="20">
        <f>BX84/BB84*100</f>
        <v>99.92559312320917</v>
      </c>
    </row>
    <row r="85" spans="1:103" s="20" customFormat="1" ht="48" customHeight="1">
      <c r="A85" s="38" t="s">
        <v>283</v>
      </c>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9" t="s">
        <v>124</v>
      </c>
      <c r="AG85" s="39"/>
      <c r="AH85" s="39"/>
      <c r="AI85" s="39"/>
      <c r="AJ85" s="39"/>
      <c r="AK85" s="39"/>
      <c r="AL85" s="40" t="s">
        <v>286</v>
      </c>
      <c r="AM85" s="40"/>
      <c r="AN85" s="40"/>
      <c r="AO85" s="40"/>
      <c r="AP85" s="40"/>
      <c r="AQ85" s="40"/>
      <c r="AR85" s="40"/>
      <c r="AS85" s="40"/>
      <c r="AT85" s="40"/>
      <c r="AU85" s="40"/>
      <c r="AV85" s="40"/>
      <c r="AW85" s="40"/>
      <c r="AX85" s="40"/>
      <c r="AY85" s="40"/>
      <c r="AZ85" s="40"/>
      <c r="BA85" s="40"/>
      <c r="BB85" s="34">
        <v>174500</v>
      </c>
      <c r="BC85" s="34"/>
      <c r="BD85" s="34"/>
      <c r="BE85" s="34"/>
      <c r="BF85" s="34"/>
      <c r="BG85" s="34"/>
      <c r="BH85" s="34"/>
      <c r="BI85" s="34"/>
      <c r="BJ85" s="34"/>
      <c r="BK85" s="34"/>
      <c r="BL85" s="34"/>
      <c r="BM85" s="34"/>
      <c r="BN85" s="34"/>
      <c r="BO85" s="34"/>
      <c r="BP85" s="34"/>
      <c r="BQ85" s="34"/>
      <c r="BR85" s="34"/>
      <c r="BS85" s="34"/>
      <c r="BT85" s="34"/>
      <c r="BU85" s="34"/>
      <c r="BV85" s="34"/>
      <c r="BW85" s="34"/>
      <c r="BX85" s="42">
        <v>174370.16</v>
      </c>
      <c r="BY85" s="42"/>
      <c r="BZ85" s="42"/>
      <c r="CA85" s="42"/>
      <c r="CB85" s="42"/>
      <c r="CC85" s="42"/>
      <c r="CD85" s="42"/>
      <c r="CE85" s="42"/>
      <c r="CF85" s="42">
        <f t="shared" si="5"/>
        <v>129.8399999999965</v>
      </c>
      <c r="CG85" s="42"/>
      <c r="CH85" s="42"/>
      <c r="CI85" s="42"/>
      <c r="CJ85" s="42"/>
      <c r="CK85" s="42"/>
      <c r="CL85" s="42"/>
      <c r="CM85" s="42"/>
      <c r="CN85" s="42"/>
      <c r="CO85" s="42"/>
      <c r="CP85" s="42"/>
      <c r="CQ85" s="42"/>
      <c r="CR85" s="42"/>
      <c r="CS85" s="42"/>
      <c r="CT85" s="42"/>
      <c r="CU85" s="42"/>
      <c r="CV85" s="42"/>
      <c r="CW85" s="42"/>
      <c r="CX85" s="42"/>
      <c r="CY85" s="20">
        <f>BX85/BB85*100</f>
        <v>99.92559312320917</v>
      </c>
    </row>
    <row r="86" spans="1:103" s="12" customFormat="1" ht="48.75" customHeight="1">
      <c r="A86" s="92" t="s">
        <v>85</v>
      </c>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39" t="s">
        <v>124</v>
      </c>
      <c r="AG86" s="39"/>
      <c r="AH86" s="39"/>
      <c r="AI86" s="39"/>
      <c r="AJ86" s="39"/>
      <c r="AK86" s="39"/>
      <c r="AL86" s="57" t="s">
        <v>86</v>
      </c>
      <c r="AM86" s="57"/>
      <c r="AN86" s="57"/>
      <c r="AO86" s="57"/>
      <c r="AP86" s="57"/>
      <c r="AQ86" s="57"/>
      <c r="AR86" s="57"/>
      <c r="AS86" s="57"/>
      <c r="AT86" s="57"/>
      <c r="AU86" s="57"/>
      <c r="AV86" s="57"/>
      <c r="AW86" s="57"/>
      <c r="AX86" s="57"/>
      <c r="AY86" s="57"/>
      <c r="AZ86" s="57"/>
      <c r="BA86" s="57"/>
      <c r="BB86" s="58">
        <f>BB87</f>
        <v>76400</v>
      </c>
      <c r="BC86" s="58"/>
      <c r="BD86" s="58"/>
      <c r="BE86" s="58"/>
      <c r="BF86" s="58"/>
      <c r="BG86" s="58"/>
      <c r="BH86" s="58"/>
      <c r="BI86" s="58"/>
      <c r="BJ86" s="58"/>
      <c r="BK86" s="58"/>
      <c r="BL86" s="58"/>
      <c r="BM86" s="58"/>
      <c r="BN86" s="58"/>
      <c r="BO86" s="58"/>
      <c r="BP86" s="58"/>
      <c r="BQ86" s="58"/>
      <c r="BR86" s="58"/>
      <c r="BS86" s="58"/>
      <c r="BT86" s="58"/>
      <c r="BU86" s="58"/>
      <c r="BV86" s="58"/>
      <c r="BW86" s="58"/>
      <c r="BX86" s="59">
        <f>BX87</f>
        <v>76328.31</v>
      </c>
      <c r="BY86" s="59"/>
      <c r="BZ86" s="59"/>
      <c r="CA86" s="59"/>
      <c r="CB86" s="59"/>
      <c r="CC86" s="59"/>
      <c r="CD86" s="59"/>
      <c r="CE86" s="59"/>
      <c r="CF86" s="50">
        <f aca="true" t="shared" si="6" ref="CF86:CF95">BB86-BX86</f>
        <v>71.69000000000233</v>
      </c>
      <c r="CG86" s="50"/>
      <c r="CH86" s="50"/>
      <c r="CI86" s="50"/>
      <c r="CJ86" s="50"/>
      <c r="CK86" s="50"/>
      <c r="CL86" s="50"/>
      <c r="CM86" s="50"/>
      <c r="CN86" s="50"/>
      <c r="CO86" s="50"/>
      <c r="CP86" s="50"/>
      <c r="CQ86" s="50"/>
      <c r="CR86" s="50"/>
      <c r="CS86" s="50"/>
      <c r="CT86" s="50"/>
      <c r="CU86" s="50"/>
      <c r="CV86" s="50"/>
      <c r="CW86" s="50"/>
      <c r="CX86" s="50"/>
      <c r="CY86" s="1">
        <f t="shared" si="4"/>
        <v>99.90616492146597</v>
      </c>
    </row>
    <row r="87" spans="1:103" ht="48" customHeight="1">
      <c r="A87" s="91" t="s">
        <v>89</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39" t="s">
        <v>124</v>
      </c>
      <c r="AG87" s="39"/>
      <c r="AH87" s="39"/>
      <c r="AI87" s="39"/>
      <c r="AJ87" s="39"/>
      <c r="AK87" s="39"/>
      <c r="AL87" s="114" t="s">
        <v>87</v>
      </c>
      <c r="AM87" s="114"/>
      <c r="AN87" s="114"/>
      <c r="AO87" s="114"/>
      <c r="AP87" s="114"/>
      <c r="AQ87" s="114"/>
      <c r="AR87" s="114"/>
      <c r="AS87" s="114"/>
      <c r="AT87" s="114"/>
      <c r="AU87" s="114"/>
      <c r="AV87" s="114"/>
      <c r="AW87" s="114"/>
      <c r="AX87" s="114"/>
      <c r="AY87" s="114"/>
      <c r="AZ87" s="114"/>
      <c r="BA87" s="114"/>
      <c r="BB87" s="36">
        <f>BB88</f>
        <v>76400</v>
      </c>
      <c r="BC87" s="36"/>
      <c r="BD87" s="36"/>
      <c r="BE87" s="36"/>
      <c r="BF87" s="36"/>
      <c r="BG87" s="36"/>
      <c r="BH87" s="36"/>
      <c r="BI87" s="36"/>
      <c r="BJ87" s="36"/>
      <c r="BK87" s="36"/>
      <c r="BL87" s="36"/>
      <c r="BM87" s="36"/>
      <c r="BN87" s="36"/>
      <c r="BO87" s="36"/>
      <c r="BP87" s="36"/>
      <c r="BQ87" s="36"/>
      <c r="BR87" s="36"/>
      <c r="BS87" s="36"/>
      <c r="BT87" s="36"/>
      <c r="BU87" s="36"/>
      <c r="BV87" s="36"/>
      <c r="BW87" s="36"/>
      <c r="BX87" s="37">
        <f>BX88</f>
        <v>76328.31</v>
      </c>
      <c r="BY87" s="37"/>
      <c r="BZ87" s="37"/>
      <c r="CA87" s="37"/>
      <c r="CB87" s="37"/>
      <c r="CC87" s="37"/>
      <c r="CD87" s="37"/>
      <c r="CE87" s="37"/>
      <c r="CF87" s="42">
        <f t="shared" si="6"/>
        <v>71.69000000000233</v>
      </c>
      <c r="CG87" s="42"/>
      <c r="CH87" s="42"/>
      <c r="CI87" s="42"/>
      <c r="CJ87" s="42"/>
      <c r="CK87" s="42"/>
      <c r="CL87" s="42"/>
      <c r="CM87" s="42"/>
      <c r="CN87" s="42"/>
      <c r="CO87" s="42"/>
      <c r="CP87" s="42"/>
      <c r="CQ87" s="42"/>
      <c r="CR87" s="42"/>
      <c r="CS87" s="42"/>
      <c r="CT87" s="42"/>
      <c r="CU87" s="42"/>
      <c r="CV87" s="42"/>
      <c r="CW87" s="42"/>
      <c r="CX87" s="42"/>
      <c r="CY87" s="1">
        <f t="shared" si="4"/>
        <v>99.90616492146597</v>
      </c>
    </row>
    <row r="88" spans="1:103" ht="60.75" customHeight="1">
      <c r="A88" s="91" t="s">
        <v>88</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39" t="s">
        <v>124</v>
      </c>
      <c r="AG88" s="39"/>
      <c r="AH88" s="39"/>
      <c r="AI88" s="39"/>
      <c r="AJ88" s="39"/>
      <c r="AK88" s="39"/>
      <c r="AL88" s="114" t="s">
        <v>84</v>
      </c>
      <c r="AM88" s="114"/>
      <c r="AN88" s="114"/>
      <c r="AO88" s="114"/>
      <c r="AP88" s="114"/>
      <c r="AQ88" s="114"/>
      <c r="AR88" s="114"/>
      <c r="AS88" s="114"/>
      <c r="AT88" s="114"/>
      <c r="AU88" s="114"/>
      <c r="AV88" s="114"/>
      <c r="AW88" s="114"/>
      <c r="AX88" s="114"/>
      <c r="AY88" s="114"/>
      <c r="AZ88" s="114"/>
      <c r="BA88" s="114"/>
      <c r="BB88" s="36">
        <v>76400</v>
      </c>
      <c r="BC88" s="36"/>
      <c r="BD88" s="36"/>
      <c r="BE88" s="36"/>
      <c r="BF88" s="36"/>
      <c r="BG88" s="36"/>
      <c r="BH88" s="36"/>
      <c r="BI88" s="36"/>
      <c r="BJ88" s="36"/>
      <c r="BK88" s="36"/>
      <c r="BL88" s="36"/>
      <c r="BM88" s="36"/>
      <c r="BN88" s="36"/>
      <c r="BO88" s="36"/>
      <c r="BP88" s="36"/>
      <c r="BQ88" s="36"/>
      <c r="BR88" s="36"/>
      <c r="BS88" s="36"/>
      <c r="BT88" s="36"/>
      <c r="BU88" s="36"/>
      <c r="BV88" s="36"/>
      <c r="BW88" s="36"/>
      <c r="BX88" s="37">
        <v>76328.31</v>
      </c>
      <c r="BY88" s="37"/>
      <c r="BZ88" s="37"/>
      <c r="CA88" s="37"/>
      <c r="CB88" s="37"/>
      <c r="CC88" s="37"/>
      <c r="CD88" s="37"/>
      <c r="CE88" s="37"/>
      <c r="CF88" s="42">
        <f t="shared" si="6"/>
        <v>71.69000000000233</v>
      </c>
      <c r="CG88" s="42"/>
      <c r="CH88" s="42"/>
      <c r="CI88" s="42"/>
      <c r="CJ88" s="42"/>
      <c r="CK88" s="42"/>
      <c r="CL88" s="42"/>
      <c r="CM88" s="42"/>
      <c r="CN88" s="42"/>
      <c r="CO88" s="42"/>
      <c r="CP88" s="42"/>
      <c r="CQ88" s="42"/>
      <c r="CR88" s="42"/>
      <c r="CS88" s="42"/>
      <c r="CT88" s="42"/>
      <c r="CU88" s="42"/>
      <c r="CV88" s="42"/>
      <c r="CW88" s="42"/>
      <c r="CX88" s="42"/>
      <c r="CY88" s="1">
        <f t="shared" si="4"/>
        <v>99.90616492146597</v>
      </c>
    </row>
    <row r="89" spans="1:103" ht="42" customHeight="1">
      <c r="A89" s="48" t="s">
        <v>226</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39" t="s">
        <v>124</v>
      </c>
      <c r="AG89" s="39"/>
      <c r="AH89" s="39"/>
      <c r="AI89" s="39"/>
      <c r="AJ89" s="39"/>
      <c r="AK89" s="39"/>
      <c r="AL89" s="57" t="s">
        <v>231</v>
      </c>
      <c r="AM89" s="57"/>
      <c r="AN89" s="57"/>
      <c r="AO89" s="57"/>
      <c r="AP89" s="57"/>
      <c r="AQ89" s="57"/>
      <c r="AR89" s="57"/>
      <c r="AS89" s="57"/>
      <c r="AT89" s="57"/>
      <c r="AU89" s="57"/>
      <c r="AV89" s="57"/>
      <c r="AW89" s="57"/>
      <c r="AX89" s="57"/>
      <c r="AY89" s="57"/>
      <c r="AZ89" s="57"/>
      <c r="BA89" s="57"/>
      <c r="BB89" s="58">
        <f>BB90</f>
        <v>649800</v>
      </c>
      <c r="BC89" s="58"/>
      <c r="BD89" s="58"/>
      <c r="BE89" s="58"/>
      <c r="BF89" s="58"/>
      <c r="BG89" s="58"/>
      <c r="BH89" s="58"/>
      <c r="BI89" s="58"/>
      <c r="BJ89" s="58"/>
      <c r="BK89" s="58"/>
      <c r="BL89" s="58"/>
      <c r="BM89" s="58"/>
      <c r="BN89" s="58"/>
      <c r="BO89" s="58"/>
      <c r="BP89" s="58"/>
      <c r="BQ89" s="58"/>
      <c r="BR89" s="58"/>
      <c r="BS89" s="58"/>
      <c r="BT89" s="58"/>
      <c r="BU89" s="58"/>
      <c r="BV89" s="58"/>
      <c r="BW89" s="58"/>
      <c r="BX89" s="59">
        <f>BX90</f>
        <v>728697.22</v>
      </c>
      <c r="BY89" s="59"/>
      <c r="BZ89" s="59"/>
      <c r="CA89" s="59"/>
      <c r="CB89" s="59"/>
      <c r="CC89" s="59"/>
      <c r="CD89" s="59"/>
      <c r="CE89" s="59"/>
      <c r="CF89" s="50">
        <f t="shared" si="6"/>
        <v>-78897.21999999997</v>
      </c>
      <c r="CG89" s="50"/>
      <c r="CH89" s="50"/>
      <c r="CI89" s="50"/>
      <c r="CJ89" s="50"/>
      <c r="CK89" s="50"/>
      <c r="CL89" s="50"/>
      <c r="CM89" s="50"/>
      <c r="CN89" s="50"/>
      <c r="CO89" s="50"/>
      <c r="CP89" s="50"/>
      <c r="CQ89" s="50"/>
      <c r="CR89" s="50"/>
      <c r="CS89" s="50"/>
      <c r="CT89" s="50"/>
      <c r="CU89" s="50"/>
      <c r="CV89" s="50"/>
      <c r="CW89" s="50"/>
      <c r="CX89" s="50"/>
      <c r="CY89" s="1">
        <f t="shared" si="4"/>
        <v>112.14176977531547</v>
      </c>
    </row>
    <row r="90" spans="1:103" ht="71.25" customHeight="1">
      <c r="A90" s="91" t="s">
        <v>92</v>
      </c>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39" t="s">
        <v>124</v>
      </c>
      <c r="AG90" s="39"/>
      <c r="AH90" s="39"/>
      <c r="AI90" s="39"/>
      <c r="AJ90" s="39"/>
      <c r="AK90" s="39"/>
      <c r="AL90" s="114" t="s">
        <v>230</v>
      </c>
      <c r="AM90" s="114"/>
      <c r="AN90" s="114"/>
      <c r="AO90" s="114"/>
      <c r="AP90" s="114"/>
      <c r="AQ90" s="114"/>
      <c r="AR90" s="114"/>
      <c r="AS90" s="114"/>
      <c r="AT90" s="114"/>
      <c r="AU90" s="114"/>
      <c r="AV90" s="114"/>
      <c r="AW90" s="114"/>
      <c r="AX90" s="114"/>
      <c r="AY90" s="114"/>
      <c r="AZ90" s="114"/>
      <c r="BA90" s="114"/>
      <c r="BB90" s="36">
        <f>BB91</f>
        <v>649800</v>
      </c>
      <c r="BC90" s="36"/>
      <c r="BD90" s="36"/>
      <c r="BE90" s="36"/>
      <c r="BF90" s="36"/>
      <c r="BG90" s="36"/>
      <c r="BH90" s="36"/>
      <c r="BI90" s="36"/>
      <c r="BJ90" s="36"/>
      <c r="BK90" s="36"/>
      <c r="BL90" s="36"/>
      <c r="BM90" s="36"/>
      <c r="BN90" s="36"/>
      <c r="BO90" s="36"/>
      <c r="BP90" s="36"/>
      <c r="BQ90" s="36"/>
      <c r="BR90" s="36"/>
      <c r="BS90" s="36"/>
      <c r="BT90" s="36"/>
      <c r="BU90" s="36"/>
      <c r="BV90" s="36"/>
      <c r="BW90" s="36"/>
      <c r="BX90" s="37">
        <f>BX92+BX93</f>
        <v>728697.22</v>
      </c>
      <c r="BY90" s="37"/>
      <c r="BZ90" s="37"/>
      <c r="CA90" s="37"/>
      <c r="CB90" s="37"/>
      <c r="CC90" s="37"/>
      <c r="CD90" s="37"/>
      <c r="CE90" s="37"/>
      <c r="CF90" s="42">
        <f t="shared" si="6"/>
        <v>-78897.21999999997</v>
      </c>
      <c r="CG90" s="42"/>
      <c r="CH90" s="42"/>
      <c r="CI90" s="42"/>
      <c r="CJ90" s="42"/>
      <c r="CK90" s="42"/>
      <c r="CL90" s="42"/>
      <c r="CM90" s="42"/>
      <c r="CN90" s="42"/>
      <c r="CO90" s="42"/>
      <c r="CP90" s="42"/>
      <c r="CQ90" s="42"/>
      <c r="CR90" s="42"/>
      <c r="CS90" s="42"/>
      <c r="CT90" s="42"/>
      <c r="CU90" s="42"/>
      <c r="CV90" s="42"/>
      <c r="CW90" s="42"/>
      <c r="CX90" s="42"/>
      <c r="CY90" s="1">
        <f t="shared" si="4"/>
        <v>112.14176977531547</v>
      </c>
    </row>
    <row r="91" spans="1:103" ht="43.5" customHeight="1">
      <c r="A91" s="91" t="s">
        <v>90</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39" t="s">
        <v>124</v>
      </c>
      <c r="AG91" s="39"/>
      <c r="AH91" s="39"/>
      <c r="AI91" s="39"/>
      <c r="AJ91" s="39"/>
      <c r="AK91" s="39"/>
      <c r="AL91" s="114" t="s">
        <v>229</v>
      </c>
      <c r="AM91" s="114"/>
      <c r="AN91" s="114"/>
      <c r="AO91" s="114"/>
      <c r="AP91" s="114"/>
      <c r="AQ91" s="114"/>
      <c r="AR91" s="114"/>
      <c r="AS91" s="114"/>
      <c r="AT91" s="114"/>
      <c r="AU91" s="114"/>
      <c r="AV91" s="114"/>
      <c r="AW91" s="114"/>
      <c r="AX91" s="114"/>
      <c r="AY91" s="114"/>
      <c r="AZ91" s="114"/>
      <c r="BA91" s="114"/>
      <c r="BB91" s="36">
        <f>BB92</f>
        <v>649800</v>
      </c>
      <c r="BC91" s="36"/>
      <c r="BD91" s="36"/>
      <c r="BE91" s="36"/>
      <c r="BF91" s="36"/>
      <c r="BG91" s="36"/>
      <c r="BH91" s="36"/>
      <c r="BI91" s="36"/>
      <c r="BJ91" s="36"/>
      <c r="BK91" s="36"/>
      <c r="BL91" s="36"/>
      <c r="BM91" s="36"/>
      <c r="BN91" s="36"/>
      <c r="BO91" s="36"/>
      <c r="BP91" s="36"/>
      <c r="BQ91" s="36"/>
      <c r="BR91" s="36"/>
      <c r="BS91" s="36"/>
      <c r="BT91" s="36"/>
      <c r="BU91" s="36"/>
      <c r="BV91" s="36"/>
      <c r="BW91" s="36"/>
      <c r="BX91" s="37">
        <f>BX92</f>
        <v>726449.26</v>
      </c>
      <c r="BY91" s="37"/>
      <c r="BZ91" s="37"/>
      <c r="CA91" s="37"/>
      <c r="CB91" s="37"/>
      <c r="CC91" s="37"/>
      <c r="CD91" s="37"/>
      <c r="CE91" s="37"/>
      <c r="CF91" s="42">
        <f t="shared" si="6"/>
        <v>-76649.26000000001</v>
      </c>
      <c r="CG91" s="42"/>
      <c r="CH91" s="42"/>
      <c r="CI91" s="42"/>
      <c r="CJ91" s="42"/>
      <c r="CK91" s="42"/>
      <c r="CL91" s="42"/>
      <c r="CM91" s="42"/>
      <c r="CN91" s="42"/>
      <c r="CO91" s="42"/>
      <c r="CP91" s="42"/>
      <c r="CQ91" s="42"/>
      <c r="CR91" s="42"/>
      <c r="CS91" s="42"/>
      <c r="CT91" s="42"/>
      <c r="CU91" s="42"/>
      <c r="CV91" s="42"/>
      <c r="CW91" s="42"/>
      <c r="CX91" s="42"/>
      <c r="CY91" s="1">
        <f t="shared" si="4"/>
        <v>111.79582333025546</v>
      </c>
    </row>
    <row r="92" spans="1:103" ht="52.5" customHeight="1">
      <c r="A92" s="91" t="s">
        <v>65</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39" t="s">
        <v>124</v>
      </c>
      <c r="AG92" s="39"/>
      <c r="AH92" s="39"/>
      <c r="AI92" s="39"/>
      <c r="AJ92" s="39"/>
      <c r="AK92" s="39"/>
      <c r="AL92" s="114" t="s">
        <v>316</v>
      </c>
      <c r="AM92" s="114"/>
      <c r="AN92" s="114"/>
      <c r="AO92" s="114"/>
      <c r="AP92" s="114"/>
      <c r="AQ92" s="114"/>
      <c r="AR92" s="114"/>
      <c r="AS92" s="114"/>
      <c r="AT92" s="114"/>
      <c r="AU92" s="114"/>
      <c r="AV92" s="114"/>
      <c r="AW92" s="114"/>
      <c r="AX92" s="114"/>
      <c r="AY92" s="114"/>
      <c r="AZ92" s="114"/>
      <c r="BA92" s="114"/>
      <c r="BB92" s="36">
        <v>649800</v>
      </c>
      <c r="BC92" s="36"/>
      <c r="BD92" s="36"/>
      <c r="BE92" s="36"/>
      <c r="BF92" s="36"/>
      <c r="BG92" s="36"/>
      <c r="BH92" s="36"/>
      <c r="BI92" s="36"/>
      <c r="BJ92" s="36"/>
      <c r="BK92" s="36"/>
      <c r="BL92" s="36"/>
      <c r="BM92" s="36"/>
      <c r="BN92" s="36"/>
      <c r="BO92" s="36"/>
      <c r="BP92" s="36"/>
      <c r="BQ92" s="36"/>
      <c r="BR92" s="36"/>
      <c r="BS92" s="36"/>
      <c r="BT92" s="36"/>
      <c r="BU92" s="36"/>
      <c r="BV92" s="36"/>
      <c r="BW92" s="36"/>
      <c r="BX92" s="37">
        <f>725268.61+1180.65</f>
        <v>726449.26</v>
      </c>
      <c r="BY92" s="37"/>
      <c r="BZ92" s="37"/>
      <c r="CA92" s="37"/>
      <c r="CB92" s="37"/>
      <c r="CC92" s="37"/>
      <c r="CD92" s="37"/>
      <c r="CE92" s="37"/>
      <c r="CF92" s="42">
        <f t="shared" si="6"/>
        <v>-76649.26000000001</v>
      </c>
      <c r="CG92" s="42"/>
      <c r="CH92" s="42"/>
      <c r="CI92" s="42"/>
      <c r="CJ92" s="42"/>
      <c r="CK92" s="42"/>
      <c r="CL92" s="42"/>
      <c r="CM92" s="42"/>
      <c r="CN92" s="42"/>
      <c r="CO92" s="42"/>
      <c r="CP92" s="42"/>
      <c r="CQ92" s="42"/>
      <c r="CR92" s="42"/>
      <c r="CS92" s="42"/>
      <c r="CT92" s="42"/>
      <c r="CU92" s="42"/>
      <c r="CV92" s="42"/>
      <c r="CW92" s="42"/>
      <c r="CX92" s="42"/>
      <c r="CY92" s="1">
        <f t="shared" si="4"/>
        <v>111.79582333025546</v>
      </c>
    </row>
    <row r="93" spans="1:103" s="20" customFormat="1" ht="52.5" customHeight="1">
      <c r="A93" s="38" t="s">
        <v>308</v>
      </c>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9" t="s">
        <v>124</v>
      </c>
      <c r="AG93" s="39"/>
      <c r="AH93" s="39"/>
      <c r="AI93" s="39"/>
      <c r="AJ93" s="39"/>
      <c r="AK93" s="39"/>
      <c r="AL93" s="40" t="s">
        <v>306</v>
      </c>
      <c r="AM93" s="40"/>
      <c r="AN93" s="40"/>
      <c r="AO93" s="40"/>
      <c r="AP93" s="40"/>
      <c r="AQ93" s="40"/>
      <c r="AR93" s="40"/>
      <c r="AS93" s="40"/>
      <c r="AT93" s="40"/>
      <c r="AU93" s="40"/>
      <c r="AV93" s="40"/>
      <c r="AW93" s="40"/>
      <c r="AX93" s="40"/>
      <c r="AY93" s="40"/>
      <c r="AZ93" s="40"/>
      <c r="BA93" s="40"/>
      <c r="BB93" s="34"/>
      <c r="BC93" s="34"/>
      <c r="BD93" s="34"/>
      <c r="BE93" s="34"/>
      <c r="BF93" s="34"/>
      <c r="BG93" s="34"/>
      <c r="BH93" s="34"/>
      <c r="BI93" s="34"/>
      <c r="BJ93" s="34"/>
      <c r="BK93" s="34"/>
      <c r="BL93" s="34"/>
      <c r="BM93" s="34"/>
      <c r="BN93" s="34"/>
      <c r="BO93" s="34"/>
      <c r="BP93" s="34"/>
      <c r="BQ93" s="34"/>
      <c r="BR93" s="34"/>
      <c r="BS93" s="34"/>
      <c r="BT93" s="34"/>
      <c r="BU93" s="34"/>
      <c r="BV93" s="34"/>
      <c r="BW93" s="34"/>
      <c r="BX93" s="42">
        <f>BX94</f>
        <v>2247.96</v>
      </c>
      <c r="BY93" s="42"/>
      <c r="BZ93" s="42"/>
      <c r="CA93" s="42"/>
      <c r="CB93" s="42"/>
      <c r="CC93" s="42"/>
      <c r="CD93" s="42"/>
      <c r="CE93" s="42"/>
      <c r="CF93" s="42">
        <f>BB93-BX93</f>
        <v>-2247.96</v>
      </c>
      <c r="CG93" s="42"/>
      <c r="CH93" s="42"/>
      <c r="CI93" s="42"/>
      <c r="CJ93" s="42"/>
      <c r="CK93" s="42"/>
      <c r="CL93" s="42"/>
      <c r="CM93" s="42"/>
      <c r="CN93" s="42"/>
      <c r="CO93" s="42"/>
      <c r="CP93" s="42"/>
      <c r="CQ93" s="42"/>
      <c r="CR93" s="42"/>
      <c r="CS93" s="42"/>
      <c r="CT93" s="42"/>
      <c r="CU93" s="42"/>
      <c r="CV93" s="42"/>
      <c r="CW93" s="42"/>
      <c r="CX93" s="42"/>
      <c r="CY93" s="20" t="e">
        <f aca="true" t="shared" si="7" ref="CY93:CY99">BX93/BB93*100</f>
        <v>#DIV/0!</v>
      </c>
    </row>
    <row r="94" spans="1:103" s="20" customFormat="1" ht="52.5" customHeight="1">
      <c r="A94" s="38" t="s">
        <v>309</v>
      </c>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9" t="s">
        <v>124</v>
      </c>
      <c r="AG94" s="39"/>
      <c r="AH94" s="39"/>
      <c r="AI94" s="39"/>
      <c r="AJ94" s="39"/>
      <c r="AK94" s="39"/>
      <c r="AL94" s="40" t="s">
        <v>307</v>
      </c>
      <c r="AM94" s="40"/>
      <c r="AN94" s="40"/>
      <c r="AO94" s="40"/>
      <c r="AP94" s="40"/>
      <c r="AQ94" s="40"/>
      <c r="AR94" s="40"/>
      <c r="AS94" s="40"/>
      <c r="AT94" s="40"/>
      <c r="AU94" s="40"/>
      <c r="AV94" s="40"/>
      <c r="AW94" s="40"/>
      <c r="AX94" s="40"/>
      <c r="AY94" s="40"/>
      <c r="AZ94" s="40"/>
      <c r="BA94" s="40"/>
      <c r="BB94" s="34"/>
      <c r="BC94" s="34"/>
      <c r="BD94" s="34"/>
      <c r="BE94" s="34"/>
      <c r="BF94" s="34"/>
      <c r="BG94" s="34"/>
      <c r="BH94" s="34"/>
      <c r="BI94" s="34"/>
      <c r="BJ94" s="34"/>
      <c r="BK94" s="34"/>
      <c r="BL94" s="34"/>
      <c r="BM94" s="34"/>
      <c r="BN94" s="34"/>
      <c r="BO94" s="34"/>
      <c r="BP94" s="34"/>
      <c r="BQ94" s="34"/>
      <c r="BR94" s="34"/>
      <c r="BS94" s="34"/>
      <c r="BT94" s="34"/>
      <c r="BU94" s="34"/>
      <c r="BV94" s="34"/>
      <c r="BW94" s="34"/>
      <c r="BX94" s="42">
        <v>2247.96</v>
      </c>
      <c r="BY94" s="42"/>
      <c r="BZ94" s="42"/>
      <c r="CA94" s="42"/>
      <c r="CB94" s="42"/>
      <c r="CC94" s="42"/>
      <c r="CD94" s="42"/>
      <c r="CE94" s="42"/>
      <c r="CF94" s="42">
        <f>BB94-BX94</f>
        <v>-2247.96</v>
      </c>
      <c r="CG94" s="42"/>
      <c r="CH94" s="42"/>
      <c r="CI94" s="42"/>
      <c r="CJ94" s="42"/>
      <c r="CK94" s="42"/>
      <c r="CL94" s="42"/>
      <c r="CM94" s="42"/>
      <c r="CN94" s="42"/>
      <c r="CO94" s="42"/>
      <c r="CP94" s="42"/>
      <c r="CQ94" s="42"/>
      <c r="CR94" s="42"/>
      <c r="CS94" s="42"/>
      <c r="CT94" s="42"/>
      <c r="CU94" s="42"/>
      <c r="CV94" s="42"/>
      <c r="CW94" s="42"/>
      <c r="CX94" s="42"/>
      <c r="CY94" s="20" t="e">
        <f t="shared" si="7"/>
        <v>#DIV/0!</v>
      </c>
    </row>
    <row r="95" spans="1:103" s="21" customFormat="1" ht="28.5" customHeight="1">
      <c r="A95" s="93" t="s">
        <v>298</v>
      </c>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4" t="s">
        <v>124</v>
      </c>
      <c r="AG95" s="94"/>
      <c r="AH95" s="94"/>
      <c r="AI95" s="94"/>
      <c r="AJ95" s="94"/>
      <c r="AK95" s="94"/>
      <c r="AL95" s="94" t="s">
        <v>291</v>
      </c>
      <c r="AM95" s="94"/>
      <c r="AN95" s="94"/>
      <c r="AO95" s="94"/>
      <c r="AP95" s="94"/>
      <c r="AQ95" s="94"/>
      <c r="AR95" s="94"/>
      <c r="AS95" s="94"/>
      <c r="AT95" s="94"/>
      <c r="AU95" s="94"/>
      <c r="AV95" s="94"/>
      <c r="AW95" s="94"/>
      <c r="AX95" s="94"/>
      <c r="AY95" s="94"/>
      <c r="AZ95" s="94"/>
      <c r="BA95" s="94"/>
      <c r="BB95" s="120">
        <f>BB96+BB98</f>
        <v>141300</v>
      </c>
      <c r="BC95" s="120"/>
      <c r="BD95" s="120"/>
      <c r="BE95" s="120"/>
      <c r="BF95" s="120"/>
      <c r="BG95" s="120"/>
      <c r="BH95" s="120"/>
      <c r="BI95" s="120"/>
      <c r="BJ95" s="120"/>
      <c r="BK95" s="120"/>
      <c r="BL95" s="120"/>
      <c r="BM95" s="120"/>
      <c r="BN95" s="120"/>
      <c r="BO95" s="120"/>
      <c r="BP95" s="120"/>
      <c r="BQ95" s="120"/>
      <c r="BR95" s="120"/>
      <c r="BS95" s="120"/>
      <c r="BT95" s="120"/>
      <c r="BU95" s="120"/>
      <c r="BV95" s="120"/>
      <c r="BW95" s="120"/>
      <c r="BX95" s="118">
        <f>BX96+BX98</f>
        <v>141329.9</v>
      </c>
      <c r="BY95" s="118"/>
      <c r="BZ95" s="118"/>
      <c r="CA95" s="118"/>
      <c r="CB95" s="118"/>
      <c r="CC95" s="118"/>
      <c r="CD95" s="118"/>
      <c r="CE95" s="118"/>
      <c r="CF95" s="118">
        <f t="shared" si="6"/>
        <v>-29.89999999999418</v>
      </c>
      <c r="CG95" s="118"/>
      <c r="CH95" s="118"/>
      <c r="CI95" s="118"/>
      <c r="CJ95" s="118"/>
      <c r="CK95" s="118"/>
      <c r="CL95" s="118"/>
      <c r="CM95" s="118"/>
      <c r="CN95" s="118"/>
      <c r="CO95" s="118"/>
      <c r="CP95" s="118"/>
      <c r="CQ95" s="118"/>
      <c r="CR95" s="118"/>
      <c r="CS95" s="118"/>
      <c r="CT95" s="118"/>
      <c r="CU95" s="118"/>
      <c r="CV95" s="118"/>
      <c r="CW95" s="118"/>
      <c r="CX95" s="118"/>
      <c r="CY95" s="22">
        <f t="shared" si="7"/>
        <v>100.02116065109696</v>
      </c>
    </row>
    <row r="96" spans="1:103" s="20" customFormat="1" ht="51.75" customHeight="1">
      <c r="A96" s="38" t="s">
        <v>293</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40" t="s">
        <v>124</v>
      </c>
      <c r="AG96" s="40"/>
      <c r="AH96" s="40"/>
      <c r="AI96" s="40"/>
      <c r="AJ96" s="40"/>
      <c r="AK96" s="40"/>
      <c r="AL96" s="40" t="s">
        <v>295</v>
      </c>
      <c r="AM96" s="40"/>
      <c r="AN96" s="40"/>
      <c r="AO96" s="40"/>
      <c r="AP96" s="40"/>
      <c r="AQ96" s="40"/>
      <c r="AR96" s="40"/>
      <c r="AS96" s="40"/>
      <c r="AT96" s="40"/>
      <c r="AU96" s="40"/>
      <c r="AV96" s="40"/>
      <c r="AW96" s="40"/>
      <c r="AX96" s="40"/>
      <c r="AY96" s="40"/>
      <c r="AZ96" s="40"/>
      <c r="BA96" s="40"/>
      <c r="BB96" s="34">
        <f>BB97</f>
        <v>81300</v>
      </c>
      <c r="BC96" s="34"/>
      <c r="BD96" s="34"/>
      <c r="BE96" s="34"/>
      <c r="BF96" s="34"/>
      <c r="BG96" s="34"/>
      <c r="BH96" s="34"/>
      <c r="BI96" s="34"/>
      <c r="BJ96" s="34"/>
      <c r="BK96" s="34"/>
      <c r="BL96" s="34"/>
      <c r="BM96" s="34"/>
      <c r="BN96" s="34"/>
      <c r="BO96" s="34"/>
      <c r="BP96" s="34"/>
      <c r="BQ96" s="34"/>
      <c r="BR96" s="34"/>
      <c r="BS96" s="34"/>
      <c r="BT96" s="34"/>
      <c r="BU96" s="34"/>
      <c r="BV96" s="34"/>
      <c r="BW96" s="34"/>
      <c r="BX96" s="42">
        <f>BX97</f>
        <v>81329.9</v>
      </c>
      <c r="BY96" s="42"/>
      <c r="BZ96" s="42"/>
      <c r="CA96" s="42"/>
      <c r="CB96" s="42"/>
      <c r="CC96" s="42"/>
      <c r="CD96" s="42"/>
      <c r="CE96" s="42"/>
      <c r="CF96" s="42">
        <f>-BX96</f>
        <v>-81329.9</v>
      </c>
      <c r="CG96" s="42"/>
      <c r="CH96" s="42"/>
      <c r="CI96" s="42"/>
      <c r="CJ96" s="42"/>
      <c r="CK96" s="42"/>
      <c r="CL96" s="42"/>
      <c r="CM96" s="42"/>
      <c r="CN96" s="42"/>
      <c r="CO96" s="42"/>
      <c r="CP96" s="42"/>
      <c r="CQ96" s="42"/>
      <c r="CR96" s="42"/>
      <c r="CS96" s="42"/>
      <c r="CT96" s="42"/>
      <c r="CU96" s="42"/>
      <c r="CV96" s="42"/>
      <c r="CW96" s="42"/>
      <c r="CX96" s="42"/>
      <c r="CY96" s="20">
        <f t="shared" si="7"/>
        <v>100.03677736777368</v>
      </c>
    </row>
    <row r="97" spans="1:103" s="20" customFormat="1" ht="51.75" customHeight="1">
      <c r="A97" s="38" t="s">
        <v>294</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40" t="s">
        <v>124</v>
      </c>
      <c r="AG97" s="40"/>
      <c r="AH97" s="40"/>
      <c r="AI97" s="40"/>
      <c r="AJ97" s="40"/>
      <c r="AK97" s="40"/>
      <c r="AL97" s="40" t="s">
        <v>296</v>
      </c>
      <c r="AM97" s="40"/>
      <c r="AN97" s="40"/>
      <c r="AO97" s="40"/>
      <c r="AP97" s="40"/>
      <c r="AQ97" s="40"/>
      <c r="AR97" s="40"/>
      <c r="AS97" s="40"/>
      <c r="AT97" s="40"/>
      <c r="AU97" s="40"/>
      <c r="AV97" s="40"/>
      <c r="AW97" s="40"/>
      <c r="AX97" s="40"/>
      <c r="AY97" s="40"/>
      <c r="AZ97" s="40"/>
      <c r="BA97" s="40"/>
      <c r="BB97" s="34">
        <v>81300</v>
      </c>
      <c r="BC97" s="34"/>
      <c r="BD97" s="34"/>
      <c r="BE97" s="34"/>
      <c r="BF97" s="34"/>
      <c r="BG97" s="34"/>
      <c r="BH97" s="34"/>
      <c r="BI97" s="34"/>
      <c r="BJ97" s="34"/>
      <c r="BK97" s="34"/>
      <c r="BL97" s="34"/>
      <c r="BM97" s="34"/>
      <c r="BN97" s="34"/>
      <c r="BO97" s="34"/>
      <c r="BP97" s="34"/>
      <c r="BQ97" s="34"/>
      <c r="BR97" s="34"/>
      <c r="BS97" s="34"/>
      <c r="BT97" s="34"/>
      <c r="BU97" s="34"/>
      <c r="BV97" s="34"/>
      <c r="BW97" s="34"/>
      <c r="BX97" s="42">
        <v>81329.9</v>
      </c>
      <c r="BY97" s="42"/>
      <c r="BZ97" s="42"/>
      <c r="CA97" s="42"/>
      <c r="CB97" s="42"/>
      <c r="CC97" s="42"/>
      <c r="CD97" s="42"/>
      <c r="CE97" s="42"/>
      <c r="CF97" s="42">
        <f>-BX97</f>
        <v>-81329.9</v>
      </c>
      <c r="CG97" s="42"/>
      <c r="CH97" s="42"/>
      <c r="CI97" s="42"/>
      <c r="CJ97" s="42"/>
      <c r="CK97" s="42"/>
      <c r="CL97" s="42"/>
      <c r="CM97" s="42"/>
      <c r="CN97" s="42"/>
      <c r="CO97" s="42"/>
      <c r="CP97" s="42"/>
      <c r="CQ97" s="42"/>
      <c r="CR97" s="42"/>
      <c r="CS97" s="42"/>
      <c r="CT97" s="42"/>
      <c r="CU97" s="42"/>
      <c r="CV97" s="42"/>
      <c r="CW97" s="42"/>
      <c r="CX97" s="42"/>
      <c r="CY97" s="20">
        <f t="shared" si="7"/>
        <v>100.03677736777368</v>
      </c>
    </row>
    <row r="98" spans="1:103" s="20" customFormat="1" ht="51.75" customHeight="1">
      <c r="A98" s="38" t="s">
        <v>386</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40" t="s">
        <v>124</v>
      </c>
      <c r="AG98" s="40"/>
      <c r="AH98" s="40"/>
      <c r="AI98" s="40"/>
      <c r="AJ98" s="40"/>
      <c r="AK98" s="40"/>
      <c r="AL98" s="40" t="s">
        <v>322</v>
      </c>
      <c r="AM98" s="40"/>
      <c r="AN98" s="40"/>
      <c r="AO98" s="40"/>
      <c r="AP98" s="40"/>
      <c r="AQ98" s="40"/>
      <c r="AR98" s="40"/>
      <c r="AS98" s="40"/>
      <c r="AT98" s="40"/>
      <c r="AU98" s="40"/>
      <c r="AV98" s="40"/>
      <c r="AW98" s="40"/>
      <c r="AX98" s="40"/>
      <c r="AY98" s="40"/>
      <c r="AZ98" s="40"/>
      <c r="BA98" s="40"/>
      <c r="BB98" s="34">
        <f>BB99</f>
        <v>60000</v>
      </c>
      <c r="BC98" s="34"/>
      <c r="BD98" s="34"/>
      <c r="BE98" s="34"/>
      <c r="BF98" s="34"/>
      <c r="BG98" s="34"/>
      <c r="BH98" s="34"/>
      <c r="BI98" s="34"/>
      <c r="BJ98" s="34"/>
      <c r="BK98" s="34"/>
      <c r="BL98" s="34"/>
      <c r="BM98" s="34"/>
      <c r="BN98" s="34"/>
      <c r="BO98" s="34"/>
      <c r="BP98" s="34"/>
      <c r="BQ98" s="34"/>
      <c r="BR98" s="34"/>
      <c r="BS98" s="34"/>
      <c r="BT98" s="34"/>
      <c r="BU98" s="34"/>
      <c r="BV98" s="34"/>
      <c r="BW98" s="34"/>
      <c r="BX98" s="42">
        <f>BX99</f>
        <v>60000</v>
      </c>
      <c r="BY98" s="42"/>
      <c r="BZ98" s="42"/>
      <c r="CA98" s="42"/>
      <c r="CB98" s="42"/>
      <c r="CC98" s="42"/>
      <c r="CD98" s="42"/>
      <c r="CE98" s="42"/>
      <c r="CF98" s="42">
        <f>-BX98</f>
        <v>-60000</v>
      </c>
      <c r="CG98" s="42"/>
      <c r="CH98" s="42"/>
      <c r="CI98" s="42"/>
      <c r="CJ98" s="42"/>
      <c r="CK98" s="42"/>
      <c r="CL98" s="42"/>
      <c r="CM98" s="42"/>
      <c r="CN98" s="42"/>
      <c r="CO98" s="42"/>
      <c r="CP98" s="42"/>
      <c r="CQ98" s="42"/>
      <c r="CR98" s="42"/>
      <c r="CS98" s="42"/>
      <c r="CT98" s="42"/>
      <c r="CU98" s="42"/>
      <c r="CV98" s="42"/>
      <c r="CW98" s="42"/>
      <c r="CX98" s="42"/>
      <c r="CY98" s="20">
        <f t="shared" si="7"/>
        <v>100</v>
      </c>
    </row>
    <row r="99" spans="1:103" s="20" customFormat="1" ht="51.75" customHeight="1">
      <c r="A99" s="38" t="s">
        <v>385</v>
      </c>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40" t="s">
        <v>124</v>
      </c>
      <c r="AG99" s="40"/>
      <c r="AH99" s="40"/>
      <c r="AI99" s="40"/>
      <c r="AJ99" s="40"/>
      <c r="AK99" s="40"/>
      <c r="AL99" s="40" t="s">
        <v>323</v>
      </c>
      <c r="AM99" s="40"/>
      <c r="AN99" s="40"/>
      <c r="AO99" s="40"/>
      <c r="AP99" s="40"/>
      <c r="AQ99" s="40"/>
      <c r="AR99" s="40"/>
      <c r="AS99" s="40"/>
      <c r="AT99" s="40"/>
      <c r="AU99" s="40"/>
      <c r="AV99" s="40"/>
      <c r="AW99" s="40"/>
      <c r="AX99" s="40"/>
      <c r="AY99" s="40"/>
      <c r="AZ99" s="40"/>
      <c r="BA99" s="40"/>
      <c r="BB99" s="34">
        <v>60000</v>
      </c>
      <c r="BC99" s="34"/>
      <c r="BD99" s="34"/>
      <c r="BE99" s="34"/>
      <c r="BF99" s="34"/>
      <c r="BG99" s="34"/>
      <c r="BH99" s="34"/>
      <c r="BI99" s="34"/>
      <c r="BJ99" s="34"/>
      <c r="BK99" s="34"/>
      <c r="BL99" s="34"/>
      <c r="BM99" s="34"/>
      <c r="BN99" s="34"/>
      <c r="BO99" s="34"/>
      <c r="BP99" s="34"/>
      <c r="BQ99" s="34"/>
      <c r="BR99" s="34"/>
      <c r="BS99" s="34"/>
      <c r="BT99" s="34"/>
      <c r="BU99" s="34"/>
      <c r="BV99" s="34"/>
      <c r="BW99" s="34"/>
      <c r="BX99" s="42">
        <v>60000</v>
      </c>
      <c r="BY99" s="42"/>
      <c r="BZ99" s="42"/>
      <c r="CA99" s="42"/>
      <c r="CB99" s="42"/>
      <c r="CC99" s="42"/>
      <c r="CD99" s="42"/>
      <c r="CE99" s="42"/>
      <c r="CF99" s="42">
        <f>-BX99</f>
        <v>-60000</v>
      </c>
      <c r="CG99" s="42"/>
      <c r="CH99" s="42"/>
      <c r="CI99" s="42"/>
      <c r="CJ99" s="42"/>
      <c r="CK99" s="42"/>
      <c r="CL99" s="42"/>
      <c r="CM99" s="42"/>
      <c r="CN99" s="42"/>
      <c r="CO99" s="42"/>
      <c r="CP99" s="42"/>
      <c r="CQ99" s="42"/>
      <c r="CR99" s="42"/>
      <c r="CS99" s="42"/>
      <c r="CT99" s="42"/>
      <c r="CU99" s="42"/>
      <c r="CV99" s="42"/>
      <c r="CW99" s="42"/>
      <c r="CX99" s="42"/>
      <c r="CY99" s="20">
        <f t="shared" si="7"/>
        <v>100</v>
      </c>
    </row>
    <row r="100" spans="1:103" s="12" customFormat="1" ht="28.5" customHeight="1">
      <c r="A100" s="92" t="s">
        <v>232</v>
      </c>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39" t="s">
        <v>124</v>
      </c>
      <c r="AG100" s="39"/>
      <c r="AH100" s="39"/>
      <c r="AI100" s="39"/>
      <c r="AJ100" s="39"/>
      <c r="AK100" s="39"/>
      <c r="AL100" s="57" t="s">
        <v>228</v>
      </c>
      <c r="AM100" s="57"/>
      <c r="AN100" s="57"/>
      <c r="AO100" s="57"/>
      <c r="AP100" s="57"/>
      <c r="AQ100" s="57"/>
      <c r="AR100" s="57"/>
      <c r="AS100" s="57"/>
      <c r="AT100" s="57"/>
      <c r="AU100" s="57"/>
      <c r="AV100" s="57"/>
      <c r="AW100" s="57"/>
      <c r="AX100" s="57"/>
      <c r="AY100" s="57"/>
      <c r="AZ100" s="57"/>
      <c r="BA100" s="57"/>
      <c r="BB100" s="58">
        <f>BB103+BB101</f>
        <v>46700</v>
      </c>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9">
        <f>BX103+BX101</f>
        <v>46700</v>
      </c>
      <c r="BY100" s="59"/>
      <c r="BZ100" s="59"/>
      <c r="CA100" s="59"/>
      <c r="CB100" s="59"/>
      <c r="CC100" s="59"/>
      <c r="CD100" s="59"/>
      <c r="CE100" s="59"/>
      <c r="CF100" s="59" t="s">
        <v>132</v>
      </c>
      <c r="CG100" s="59"/>
      <c r="CH100" s="59"/>
      <c r="CI100" s="59"/>
      <c r="CJ100" s="59"/>
      <c r="CK100" s="59"/>
      <c r="CL100" s="59"/>
      <c r="CM100" s="59"/>
      <c r="CN100" s="59"/>
      <c r="CO100" s="59"/>
      <c r="CP100" s="59"/>
      <c r="CQ100" s="59"/>
      <c r="CR100" s="59"/>
      <c r="CS100" s="59"/>
      <c r="CT100" s="59"/>
      <c r="CU100" s="59"/>
      <c r="CV100" s="59"/>
      <c r="CW100" s="59"/>
      <c r="CX100" s="59"/>
      <c r="CY100" s="1">
        <f t="shared" si="4"/>
        <v>100</v>
      </c>
    </row>
    <row r="101" spans="1:103" s="12" customFormat="1" ht="28.5" customHeight="1">
      <c r="A101" s="38" t="s">
        <v>313</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9" t="s">
        <v>124</v>
      </c>
      <c r="AG101" s="39"/>
      <c r="AH101" s="39"/>
      <c r="AI101" s="39"/>
      <c r="AJ101" s="39"/>
      <c r="AK101" s="39"/>
      <c r="AL101" s="40" t="s">
        <v>312</v>
      </c>
      <c r="AM101" s="40"/>
      <c r="AN101" s="40"/>
      <c r="AO101" s="40"/>
      <c r="AP101" s="40"/>
      <c r="AQ101" s="40"/>
      <c r="AR101" s="40"/>
      <c r="AS101" s="40"/>
      <c r="AT101" s="40"/>
      <c r="AU101" s="40"/>
      <c r="AV101" s="40"/>
      <c r="AW101" s="40"/>
      <c r="AX101" s="40"/>
      <c r="AY101" s="40"/>
      <c r="AZ101" s="40"/>
      <c r="BA101" s="40"/>
      <c r="BB101" s="36">
        <f>BB102</f>
        <v>40000</v>
      </c>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7">
        <f>BX102</f>
        <v>40000</v>
      </c>
      <c r="BY101" s="37"/>
      <c r="BZ101" s="37"/>
      <c r="CA101" s="37"/>
      <c r="CB101" s="37"/>
      <c r="CC101" s="37"/>
      <c r="CD101" s="37"/>
      <c r="CE101" s="37"/>
      <c r="CF101" s="37" t="s">
        <v>132</v>
      </c>
      <c r="CG101" s="37"/>
      <c r="CH101" s="37"/>
      <c r="CI101" s="37"/>
      <c r="CJ101" s="37"/>
      <c r="CK101" s="37"/>
      <c r="CL101" s="37"/>
      <c r="CM101" s="37"/>
      <c r="CN101" s="37"/>
      <c r="CO101" s="37"/>
      <c r="CP101" s="37"/>
      <c r="CQ101" s="37"/>
      <c r="CR101" s="37"/>
      <c r="CS101" s="37"/>
      <c r="CT101" s="37"/>
      <c r="CU101" s="37"/>
      <c r="CV101" s="37"/>
      <c r="CW101" s="37"/>
      <c r="CX101" s="37"/>
      <c r="CY101" s="1"/>
    </row>
    <row r="102" spans="1:103" s="12" customFormat="1" ht="28.5" customHeight="1">
      <c r="A102" s="38" t="s">
        <v>314</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9" t="s">
        <v>124</v>
      </c>
      <c r="AG102" s="39"/>
      <c r="AH102" s="39"/>
      <c r="AI102" s="39"/>
      <c r="AJ102" s="39"/>
      <c r="AK102" s="39"/>
      <c r="AL102" s="40" t="s">
        <v>311</v>
      </c>
      <c r="AM102" s="40"/>
      <c r="AN102" s="40"/>
      <c r="AO102" s="40"/>
      <c r="AP102" s="40"/>
      <c r="AQ102" s="40"/>
      <c r="AR102" s="40"/>
      <c r="AS102" s="40"/>
      <c r="AT102" s="40"/>
      <c r="AU102" s="40"/>
      <c r="AV102" s="40"/>
      <c r="AW102" s="40"/>
      <c r="AX102" s="40"/>
      <c r="AY102" s="40"/>
      <c r="AZ102" s="40"/>
      <c r="BA102" s="40"/>
      <c r="BB102" s="36">
        <v>40000</v>
      </c>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7">
        <v>40000</v>
      </c>
      <c r="BY102" s="37"/>
      <c r="BZ102" s="37"/>
      <c r="CA102" s="37"/>
      <c r="CB102" s="37"/>
      <c r="CC102" s="37"/>
      <c r="CD102" s="37"/>
      <c r="CE102" s="37"/>
      <c r="CF102" s="37" t="s">
        <v>132</v>
      </c>
      <c r="CG102" s="37"/>
      <c r="CH102" s="37"/>
      <c r="CI102" s="37"/>
      <c r="CJ102" s="37"/>
      <c r="CK102" s="37"/>
      <c r="CL102" s="37"/>
      <c r="CM102" s="37"/>
      <c r="CN102" s="37"/>
      <c r="CO102" s="37"/>
      <c r="CP102" s="37"/>
      <c r="CQ102" s="37"/>
      <c r="CR102" s="37"/>
      <c r="CS102" s="37"/>
      <c r="CT102" s="37"/>
      <c r="CU102" s="37"/>
      <c r="CV102" s="37"/>
      <c r="CW102" s="37"/>
      <c r="CX102" s="37"/>
      <c r="CY102" s="1"/>
    </row>
    <row r="103" spans="1:103" s="12" customFormat="1" ht="28.5" customHeight="1">
      <c r="A103" s="91" t="s">
        <v>252</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39" t="s">
        <v>124</v>
      </c>
      <c r="AG103" s="39"/>
      <c r="AH103" s="39"/>
      <c r="AI103" s="39"/>
      <c r="AJ103" s="39"/>
      <c r="AK103" s="39"/>
      <c r="AL103" s="114" t="s">
        <v>250</v>
      </c>
      <c r="AM103" s="114"/>
      <c r="AN103" s="114"/>
      <c r="AO103" s="114"/>
      <c r="AP103" s="114"/>
      <c r="AQ103" s="114"/>
      <c r="AR103" s="114"/>
      <c r="AS103" s="114"/>
      <c r="AT103" s="114"/>
      <c r="AU103" s="114"/>
      <c r="AV103" s="114"/>
      <c r="AW103" s="114"/>
      <c r="AX103" s="114"/>
      <c r="AY103" s="114"/>
      <c r="AZ103" s="114"/>
      <c r="BA103" s="114"/>
      <c r="BB103" s="36">
        <f>BB104</f>
        <v>6700</v>
      </c>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7">
        <f>BX104</f>
        <v>6700</v>
      </c>
      <c r="BY103" s="37"/>
      <c r="BZ103" s="37"/>
      <c r="CA103" s="37"/>
      <c r="CB103" s="37"/>
      <c r="CC103" s="37"/>
      <c r="CD103" s="37"/>
      <c r="CE103" s="37"/>
      <c r="CF103" s="37" t="s">
        <v>132</v>
      </c>
      <c r="CG103" s="37"/>
      <c r="CH103" s="37"/>
      <c r="CI103" s="37"/>
      <c r="CJ103" s="37"/>
      <c r="CK103" s="37"/>
      <c r="CL103" s="37"/>
      <c r="CM103" s="37"/>
      <c r="CN103" s="37"/>
      <c r="CO103" s="37"/>
      <c r="CP103" s="37"/>
      <c r="CQ103" s="37"/>
      <c r="CR103" s="37"/>
      <c r="CS103" s="37"/>
      <c r="CT103" s="37"/>
      <c r="CU103" s="37"/>
      <c r="CV103" s="37"/>
      <c r="CW103" s="37"/>
      <c r="CX103" s="37"/>
      <c r="CY103" s="1">
        <f t="shared" si="4"/>
        <v>100</v>
      </c>
    </row>
    <row r="104" spans="1:103" ht="28.5" customHeight="1">
      <c r="A104" s="91" t="s">
        <v>253</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39" t="s">
        <v>124</v>
      </c>
      <c r="AG104" s="39"/>
      <c r="AH104" s="39"/>
      <c r="AI104" s="39"/>
      <c r="AJ104" s="39"/>
      <c r="AK104" s="39"/>
      <c r="AL104" s="114" t="s">
        <v>251</v>
      </c>
      <c r="AM104" s="114"/>
      <c r="AN104" s="114"/>
      <c r="AO104" s="114"/>
      <c r="AP104" s="114"/>
      <c r="AQ104" s="114"/>
      <c r="AR104" s="114"/>
      <c r="AS104" s="114"/>
      <c r="AT104" s="114"/>
      <c r="AU104" s="114"/>
      <c r="AV104" s="114"/>
      <c r="AW104" s="114"/>
      <c r="AX104" s="114"/>
      <c r="AY104" s="114"/>
      <c r="AZ104" s="114"/>
      <c r="BA104" s="114"/>
      <c r="BB104" s="36">
        <v>6700</v>
      </c>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7">
        <v>6700</v>
      </c>
      <c r="BY104" s="37"/>
      <c r="BZ104" s="37"/>
      <c r="CA104" s="37"/>
      <c r="CB104" s="37"/>
      <c r="CC104" s="37"/>
      <c r="CD104" s="37"/>
      <c r="CE104" s="37"/>
      <c r="CF104" s="37" t="s">
        <v>132</v>
      </c>
      <c r="CG104" s="37"/>
      <c r="CH104" s="37"/>
      <c r="CI104" s="37"/>
      <c r="CJ104" s="37"/>
      <c r="CK104" s="37"/>
      <c r="CL104" s="37"/>
      <c r="CM104" s="37"/>
      <c r="CN104" s="37"/>
      <c r="CO104" s="37"/>
      <c r="CP104" s="37"/>
      <c r="CQ104" s="37"/>
      <c r="CR104" s="37"/>
      <c r="CS104" s="37"/>
      <c r="CT104" s="37"/>
      <c r="CU104" s="37"/>
      <c r="CV104" s="37"/>
      <c r="CW104" s="37"/>
      <c r="CX104" s="37"/>
      <c r="CY104" s="1">
        <f t="shared" si="4"/>
        <v>100</v>
      </c>
    </row>
    <row r="105" spans="1:103" s="20" customFormat="1" ht="30" customHeight="1">
      <c r="A105" s="71" t="s">
        <v>176</v>
      </c>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39" t="s">
        <v>124</v>
      </c>
      <c r="AG105" s="39"/>
      <c r="AH105" s="39"/>
      <c r="AI105" s="39"/>
      <c r="AJ105" s="39"/>
      <c r="AK105" s="39"/>
      <c r="AL105" s="39" t="s">
        <v>177</v>
      </c>
      <c r="AM105" s="39"/>
      <c r="AN105" s="39"/>
      <c r="AO105" s="39"/>
      <c r="AP105" s="39"/>
      <c r="AQ105" s="39"/>
      <c r="AR105" s="39"/>
      <c r="AS105" s="39"/>
      <c r="AT105" s="39"/>
      <c r="AU105" s="39"/>
      <c r="AV105" s="39"/>
      <c r="AW105" s="39"/>
      <c r="AX105" s="39"/>
      <c r="AY105" s="39"/>
      <c r="AZ105" s="39"/>
      <c r="BA105" s="39"/>
      <c r="BB105" s="45">
        <f>BB106</f>
        <v>37024600</v>
      </c>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50">
        <f>BX106</f>
        <v>32383599.2</v>
      </c>
      <c r="BY105" s="50"/>
      <c r="BZ105" s="50"/>
      <c r="CA105" s="50"/>
      <c r="CB105" s="50"/>
      <c r="CC105" s="50"/>
      <c r="CD105" s="50"/>
      <c r="CE105" s="50"/>
      <c r="CF105" s="50">
        <f>BB105-BX105</f>
        <v>4641000.800000001</v>
      </c>
      <c r="CG105" s="50"/>
      <c r="CH105" s="50"/>
      <c r="CI105" s="50"/>
      <c r="CJ105" s="50"/>
      <c r="CK105" s="50"/>
      <c r="CL105" s="50"/>
      <c r="CM105" s="50"/>
      <c r="CN105" s="50"/>
      <c r="CO105" s="50"/>
      <c r="CP105" s="50"/>
      <c r="CQ105" s="50"/>
      <c r="CR105" s="50"/>
      <c r="CS105" s="50"/>
      <c r="CT105" s="50"/>
      <c r="CU105" s="50"/>
      <c r="CV105" s="50"/>
      <c r="CW105" s="50"/>
      <c r="CX105" s="50"/>
      <c r="CY105" s="1">
        <f t="shared" si="4"/>
        <v>87.4650886167575</v>
      </c>
    </row>
    <row r="106" spans="1:103" s="20" customFormat="1" ht="42" customHeight="1">
      <c r="A106" s="119" t="s">
        <v>178</v>
      </c>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39" t="s">
        <v>124</v>
      </c>
      <c r="AG106" s="39"/>
      <c r="AH106" s="39"/>
      <c r="AI106" s="39"/>
      <c r="AJ106" s="39"/>
      <c r="AK106" s="39"/>
      <c r="AL106" s="39" t="s">
        <v>179</v>
      </c>
      <c r="AM106" s="39"/>
      <c r="AN106" s="39"/>
      <c r="AO106" s="39"/>
      <c r="AP106" s="39"/>
      <c r="AQ106" s="39"/>
      <c r="AR106" s="39"/>
      <c r="AS106" s="39"/>
      <c r="AT106" s="39"/>
      <c r="AU106" s="39"/>
      <c r="AV106" s="39"/>
      <c r="AW106" s="39"/>
      <c r="AX106" s="39"/>
      <c r="AY106" s="39"/>
      <c r="AZ106" s="39"/>
      <c r="BA106" s="39"/>
      <c r="BB106" s="45">
        <f>BB113+BB118+BB110</f>
        <v>37024600</v>
      </c>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50">
        <f>BX118+BX113+BX110</f>
        <v>32383599.2</v>
      </c>
      <c r="BY106" s="50"/>
      <c r="BZ106" s="50"/>
      <c r="CA106" s="50"/>
      <c r="CB106" s="50"/>
      <c r="CC106" s="50"/>
      <c r="CD106" s="50"/>
      <c r="CE106" s="50"/>
      <c r="CF106" s="50">
        <f>BB106-BX106</f>
        <v>4641000.800000001</v>
      </c>
      <c r="CG106" s="50"/>
      <c r="CH106" s="50"/>
      <c r="CI106" s="50"/>
      <c r="CJ106" s="50"/>
      <c r="CK106" s="50"/>
      <c r="CL106" s="50"/>
      <c r="CM106" s="50"/>
      <c r="CN106" s="50"/>
      <c r="CO106" s="50"/>
      <c r="CP106" s="50"/>
      <c r="CQ106" s="50"/>
      <c r="CR106" s="50"/>
      <c r="CS106" s="50"/>
      <c r="CT106" s="50"/>
      <c r="CU106" s="50"/>
      <c r="CV106" s="50"/>
      <c r="CW106" s="50"/>
      <c r="CX106" s="50"/>
      <c r="CY106" s="1">
        <f t="shared" si="4"/>
        <v>87.4650886167575</v>
      </c>
    </row>
    <row r="107" spans="1:103" ht="77.25" customHeight="1" hidden="1">
      <c r="A107" s="90" t="s">
        <v>180</v>
      </c>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49" t="s">
        <v>124</v>
      </c>
      <c r="AG107" s="49"/>
      <c r="AH107" s="49"/>
      <c r="AI107" s="49"/>
      <c r="AJ107" s="49"/>
      <c r="AK107" s="49"/>
      <c r="AL107" s="39" t="s">
        <v>181</v>
      </c>
      <c r="AM107" s="39"/>
      <c r="AN107" s="39"/>
      <c r="AO107" s="39"/>
      <c r="AP107" s="39"/>
      <c r="AQ107" s="39"/>
      <c r="AR107" s="39"/>
      <c r="AS107" s="39"/>
      <c r="AT107" s="39"/>
      <c r="AU107" s="39"/>
      <c r="AV107" s="39"/>
      <c r="AW107" s="39"/>
      <c r="AX107" s="39"/>
      <c r="AY107" s="39"/>
      <c r="AZ107" s="39"/>
      <c r="BA107" s="39"/>
      <c r="BB107" s="45" t="str">
        <f>BB108</f>
        <v>-</v>
      </c>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59">
        <f>BX108</f>
        <v>0</v>
      </c>
      <c r="BY107" s="59"/>
      <c r="BZ107" s="59"/>
      <c r="CA107" s="59"/>
      <c r="CB107" s="59"/>
      <c r="CC107" s="59"/>
      <c r="CD107" s="59"/>
      <c r="CE107" s="59"/>
      <c r="CF107" s="50" t="str">
        <f>BB107</f>
        <v>-</v>
      </c>
      <c r="CG107" s="50"/>
      <c r="CH107" s="50"/>
      <c r="CI107" s="50"/>
      <c r="CJ107" s="50"/>
      <c r="CK107" s="50"/>
      <c r="CL107" s="50"/>
      <c r="CM107" s="50"/>
      <c r="CN107" s="50"/>
      <c r="CO107" s="50"/>
      <c r="CP107" s="50"/>
      <c r="CQ107" s="50"/>
      <c r="CR107" s="50"/>
      <c r="CS107" s="50"/>
      <c r="CT107" s="50"/>
      <c r="CU107" s="50"/>
      <c r="CV107" s="50"/>
      <c r="CW107" s="50"/>
      <c r="CX107" s="50"/>
      <c r="CY107" s="1" t="e">
        <f t="shared" si="4"/>
        <v>#VALUE!</v>
      </c>
    </row>
    <row r="108" spans="1:103" ht="77.25" customHeight="1" hidden="1">
      <c r="A108" s="89" t="s">
        <v>182</v>
      </c>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35" t="s">
        <v>124</v>
      </c>
      <c r="AG108" s="35"/>
      <c r="AH108" s="35"/>
      <c r="AI108" s="35"/>
      <c r="AJ108" s="35"/>
      <c r="AK108" s="35"/>
      <c r="AL108" s="40" t="s">
        <v>183</v>
      </c>
      <c r="AM108" s="40"/>
      <c r="AN108" s="40"/>
      <c r="AO108" s="40"/>
      <c r="AP108" s="40"/>
      <c r="AQ108" s="40"/>
      <c r="AR108" s="40"/>
      <c r="AS108" s="40"/>
      <c r="AT108" s="40"/>
      <c r="AU108" s="40"/>
      <c r="AV108" s="40"/>
      <c r="AW108" s="40"/>
      <c r="AX108" s="40"/>
      <c r="AY108" s="40"/>
      <c r="AZ108" s="40"/>
      <c r="BA108" s="40"/>
      <c r="BB108" s="34" t="str">
        <f>BB109</f>
        <v>-</v>
      </c>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7"/>
      <c r="BY108" s="37"/>
      <c r="BZ108" s="37"/>
      <c r="CA108" s="37"/>
      <c r="CB108" s="37"/>
      <c r="CC108" s="37"/>
      <c r="CD108" s="37"/>
      <c r="CE108" s="37"/>
      <c r="CF108" s="50" t="str">
        <f>BB108</f>
        <v>-</v>
      </c>
      <c r="CG108" s="50"/>
      <c r="CH108" s="50"/>
      <c r="CI108" s="50"/>
      <c r="CJ108" s="50"/>
      <c r="CK108" s="50"/>
      <c r="CL108" s="50"/>
      <c r="CM108" s="50"/>
      <c r="CN108" s="50"/>
      <c r="CO108" s="50"/>
      <c r="CP108" s="50"/>
      <c r="CQ108" s="50"/>
      <c r="CR108" s="50"/>
      <c r="CS108" s="50"/>
      <c r="CT108" s="50"/>
      <c r="CU108" s="50"/>
      <c r="CV108" s="50"/>
      <c r="CW108" s="50"/>
      <c r="CX108" s="50"/>
      <c r="CY108" s="1" t="e">
        <f t="shared" si="4"/>
        <v>#VALUE!</v>
      </c>
    </row>
    <row r="109" spans="1:103" ht="77.25" customHeight="1" hidden="1">
      <c r="A109" s="89" t="s">
        <v>184</v>
      </c>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35" t="s">
        <v>124</v>
      </c>
      <c r="AG109" s="35"/>
      <c r="AH109" s="35"/>
      <c r="AI109" s="35"/>
      <c r="AJ109" s="35"/>
      <c r="AK109" s="35"/>
      <c r="AL109" s="40" t="s">
        <v>185</v>
      </c>
      <c r="AM109" s="40"/>
      <c r="AN109" s="40"/>
      <c r="AO109" s="40"/>
      <c r="AP109" s="40"/>
      <c r="AQ109" s="40"/>
      <c r="AR109" s="40"/>
      <c r="AS109" s="40"/>
      <c r="AT109" s="40"/>
      <c r="AU109" s="40"/>
      <c r="AV109" s="40"/>
      <c r="AW109" s="40"/>
      <c r="AX109" s="40"/>
      <c r="AY109" s="40"/>
      <c r="AZ109" s="40"/>
      <c r="BA109" s="40"/>
      <c r="BB109" s="34" t="s">
        <v>132</v>
      </c>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7"/>
      <c r="BY109" s="37"/>
      <c r="BZ109" s="37"/>
      <c r="CA109" s="37"/>
      <c r="CB109" s="37"/>
      <c r="CC109" s="37"/>
      <c r="CD109" s="37"/>
      <c r="CE109" s="37"/>
      <c r="CF109" s="50" t="str">
        <f>BB109</f>
        <v>-</v>
      </c>
      <c r="CG109" s="50"/>
      <c r="CH109" s="50"/>
      <c r="CI109" s="50"/>
      <c r="CJ109" s="50"/>
      <c r="CK109" s="50"/>
      <c r="CL109" s="50"/>
      <c r="CM109" s="50"/>
      <c r="CN109" s="50"/>
      <c r="CO109" s="50"/>
      <c r="CP109" s="50"/>
      <c r="CQ109" s="50"/>
      <c r="CR109" s="50"/>
      <c r="CS109" s="50"/>
      <c r="CT109" s="50"/>
      <c r="CU109" s="50"/>
      <c r="CV109" s="50"/>
      <c r="CW109" s="50"/>
      <c r="CX109" s="50"/>
      <c r="CY109" s="1" t="e">
        <f t="shared" si="4"/>
        <v>#VALUE!</v>
      </c>
    </row>
    <row r="110" spans="1:103" s="20" customFormat="1" ht="33.75" customHeight="1">
      <c r="A110" s="90" t="s">
        <v>64</v>
      </c>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39" t="s">
        <v>124</v>
      </c>
      <c r="AG110" s="39"/>
      <c r="AH110" s="39"/>
      <c r="AI110" s="39"/>
      <c r="AJ110" s="39"/>
      <c r="AK110" s="39"/>
      <c r="AL110" s="39" t="s">
        <v>317</v>
      </c>
      <c r="AM110" s="39"/>
      <c r="AN110" s="39"/>
      <c r="AO110" s="39"/>
      <c r="AP110" s="39"/>
      <c r="AQ110" s="39"/>
      <c r="AR110" s="39"/>
      <c r="AS110" s="39"/>
      <c r="AT110" s="39"/>
      <c r="AU110" s="39"/>
      <c r="AV110" s="39"/>
      <c r="AW110" s="39"/>
      <c r="AX110" s="39"/>
      <c r="AY110" s="39"/>
      <c r="AZ110" s="39"/>
      <c r="BA110" s="39"/>
      <c r="BB110" s="45">
        <f>BB111</f>
        <v>1076300</v>
      </c>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50">
        <f>BX111</f>
        <v>1076300</v>
      </c>
      <c r="BY110" s="50"/>
      <c r="BZ110" s="50"/>
      <c r="CA110" s="50"/>
      <c r="CB110" s="50"/>
      <c r="CC110" s="50"/>
      <c r="CD110" s="50"/>
      <c r="CE110" s="50"/>
      <c r="CF110" s="50" t="s">
        <v>132</v>
      </c>
      <c r="CG110" s="50"/>
      <c r="CH110" s="50"/>
      <c r="CI110" s="50"/>
      <c r="CJ110" s="50"/>
      <c r="CK110" s="50"/>
      <c r="CL110" s="50"/>
      <c r="CM110" s="50"/>
      <c r="CN110" s="50"/>
      <c r="CO110" s="50"/>
      <c r="CP110" s="50"/>
      <c r="CQ110" s="50"/>
      <c r="CR110" s="50"/>
      <c r="CS110" s="50"/>
      <c r="CT110" s="50"/>
      <c r="CU110" s="50"/>
      <c r="CV110" s="50"/>
      <c r="CW110" s="50"/>
      <c r="CX110" s="50"/>
      <c r="CY110" s="20">
        <f>BX110/BB110*100</f>
        <v>100</v>
      </c>
    </row>
    <row r="111" spans="1:103" s="20" customFormat="1" ht="22.5" customHeight="1">
      <c r="A111" s="89" t="s">
        <v>63</v>
      </c>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40" t="s">
        <v>124</v>
      </c>
      <c r="AG111" s="40"/>
      <c r="AH111" s="40"/>
      <c r="AI111" s="40"/>
      <c r="AJ111" s="40"/>
      <c r="AK111" s="40"/>
      <c r="AL111" s="40" t="s">
        <v>62</v>
      </c>
      <c r="AM111" s="40"/>
      <c r="AN111" s="40"/>
      <c r="AO111" s="40"/>
      <c r="AP111" s="40"/>
      <c r="AQ111" s="40"/>
      <c r="AR111" s="40"/>
      <c r="AS111" s="40"/>
      <c r="AT111" s="40"/>
      <c r="AU111" s="40"/>
      <c r="AV111" s="40"/>
      <c r="AW111" s="40"/>
      <c r="AX111" s="40"/>
      <c r="AY111" s="40"/>
      <c r="AZ111" s="40"/>
      <c r="BA111" s="40"/>
      <c r="BB111" s="34">
        <f>BB112</f>
        <v>1076300</v>
      </c>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42">
        <f>BX112</f>
        <v>1076300</v>
      </c>
      <c r="BY111" s="42"/>
      <c r="BZ111" s="42"/>
      <c r="CA111" s="42"/>
      <c r="CB111" s="42"/>
      <c r="CC111" s="42"/>
      <c r="CD111" s="42"/>
      <c r="CE111" s="42"/>
      <c r="CF111" s="42" t="s">
        <v>132</v>
      </c>
      <c r="CG111" s="42"/>
      <c r="CH111" s="42"/>
      <c r="CI111" s="42"/>
      <c r="CJ111" s="42"/>
      <c r="CK111" s="42"/>
      <c r="CL111" s="42"/>
      <c r="CM111" s="42"/>
      <c r="CN111" s="42"/>
      <c r="CO111" s="42"/>
      <c r="CP111" s="42"/>
      <c r="CQ111" s="42"/>
      <c r="CR111" s="42"/>
      <c r="CS111" s="42"/>
      <c r="CT111" s="42"/>
      <c r="CU111" s="42"/>
      <c r="CV111" s="42"/>
      <c r="CW111" s="42"/>
      <c r="CX111" s="42"/>
      <c r="CY111" s="20">
        <f>BX111/BB111*100</f>
        <v>100</v>
      </c>
    </row>
    <row r="112" spans="1:103" s="20" customFormat="1" ht="35.25" customHeight="1">
      <c r="A112" s="89" t="s">
        <v>165</v>
      </c>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40" t="s">
        <v>124</v>
      </c>
      <c r="AG112" s="40"/>
      <c r="AH112" s="40"/>
      <c r="AI112" s="40"/>
      <c r="AJ112" s="40"/>
      <c r="AK112" s="40"/>
      <c r="AL112" s="40" t="s">
        <v>62</v>
      </c>
      <c r="AM112" s="40"/>
      <c r="AN112" s="40"/>
      <c r="AO112" s="40"/>
      <c r="AP112" s="40"/>
      <c r="AQ112" s="40"/>
      <c r="AR112" s="40"/>
      <c r="AS112" s="40"/>
      <c r="AT112" s="40"/>
      <c r="AU112" s="40"/>
      <c r="AV112" s="40"/>
      <c r="AW112" s="40"/>
      <c r="AX112" s="40"/>
      <c r="AY112" s="40"/>
      <c r="AZ112" s="40"/>
      <c r="BA112" s="40"/>
      <c r="BB112" s="34">
        <v>1076300</v>
      </c>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42">
        <v>1076300</v>
      </c>
      <c r="BY112" s="42"/>
      <c r="BZ112" s="42"/>
      <c r="CA112" s="42"/>
      <c r="CB112" s="42"/>
      <c r="CC112" s="42"/>
      <c r="CD112" s="42"/>
      <c r="CE112" s="42"/>
      <c r="CF112" s="42" t="s">
        <v>132</v>
      </c>
      <c r="CG112" s="42"/>
      <c r="CH112" s="42"/>
      <c r="CI112" s="42"/>
      <c r="CJ112" s="42"/>
      <c r="CK112" s="42"/>
      <c r="CL112" s="42"/>
      <c r="CM112" s="42"/>
      <c r="CN112" s="42"/>
      <c r="CO112" s="42"/>
      <c r="CP112" s="42"/>
      <c r="CQ112" s="42"/>
      <c r="CR112" s="42"/>
      <c r="CS112" s="42"/>
      <c r="CT112" s="42"/>
      <c r="CU112" s="42"/>
      <c r="CV112" s="42"/>
      <c r="CW112" s="42"/>
      <c r="CX112" s="42"/>
      <c r="CY112" s="20">
        <f>BX112/BB112*100</f>
        <v>100</v>
      </c>
    </row>
    <row r="113" spans="1:103" ht="33" customHeight="1">
      <c r="A113" s="90" t="s">
        <v>186</v>
      </c>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49" t="s">
        <v>124</v>
      </c>
      <c r="AG113" s="49"/>
      <c r="AH113" s="49"/>
      <c r="AI113" s="49"/>
      <c r="AJ113" s="49"/>
      <c r="AK113" s="49"/>
      <c r="AL113" s="39" t="s">
        <v>187</v>
      </c>
      <c r="AM113" s="39"/>
      <c r="AN113" s="39"/>
      <c r="AO113" s="39"/>
      <c r="AP113" s="39"/>
      <c r="AQ113" s="39"/>
      <c r="AR113" s="39"/>
      <c r="AS113" s="39"/>
      <c r="AT113" s="39"/>
      <c r="AU113" s="39"/>
      <c r="AV113" s="39"/>
      <c r="AW113" s="39"/>
      <c r="AX113" s="39"/>
      <c r="AY113" s="39"/>
      <c r="AZ113" s="39"/>
      <c r="BA113" s="39"/>
      <c r="BB113" s="45">
        <f>BB114+BB116</f>
        <v>463400</v>
      </c>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59">
        <f>BX114+BX116</f>
        <v>463400</v>
      </c>
      <c r="BY113" s="59"/>
      <c r="BZ113" s="59"/>
      <c r="CA113" s="59"/>
      <c r="CB113" s="59"/>
      <c r="CC113" s="59"/>
      <c r="CD113" s="59"/>
      <c r="CE113" s="59"/>
      <c r="CF113" s="50" t="s">
        <v>132</v>
      </c>
      <c r="CG113" s="50"/>
      <c r="CH113" s="50"/>
      <c r="CI113" s="50"/>
      <c r="CJ113" s="50"/>
      <c r="CK113" s="50"/>
      <c r="CL113" s="50"/>
      <c r="CM113" s="50"/>
      <c r="CN113" s="50"/>
      <c r="CO113" s="50"/>
      <c r="CP113" s="50"/>
      <c r="CQ113" s="50"/>
      <c r="CR113" s="50"/>
      <c r="CS113" s="50"/>
      <c r="CT113" s="50"/>
      <c r="CU113" s="50"/>
      <c r="CV113" s="50"/>
      <c r="CW113" s="50"/>
      <c r="CX113" s="50"/>
      <c r="CY113" s="1">
        <f t="shared" si="4"/>
        <v>100</v>
      </c>
    </row>
    <row r="114" spans="1:103" ht="42.75" customHeight="1">
      <c r="A114" s="89" t="s">
        <v>188</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35" t="s">
        <v>124</v>
      </c>
      <c r="AG114" s="35"/>
      <c r="AH114" s="35"/>
      <c r="AI114" s="35"/>
      <c r="AJ114" s="35"/>
      <c r="AK114" s="35"/>
      <c r="AL114" s="40" t="s">
        <v>189</v>
      </c>
      <c r="AM114" s="40"/>
      <c r="AN114" s="40"/>
      <c r="AO114" s="40"/>
      <c r="AP114" s="40"/>
      <c r="AQ114" s="40"/>
      <c r="AR114" s="40"/>
      <c r="AS114" s="40"/>
      <c r="AT114" s="40"/>
      <c r="AU114" s="40"/>
      <c r="AV114" s="40"/>
      <c r="AW114" s="40"/>
      <c r="AX114" s="40"/>
      <c r="AY114" s="40"/>
      <c r="AZ114" s="40"/>
      <c r="BA114" s="40"/>
      <c r="BB114" s="34">
        <f>BB115</f>
        <v>463200</v>
      </c>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7">
        <f>BX115</f>
        <v>463200</v>
      </c>
      <c r="BY114" s="37"/>
      <c r="BZ114" s="37"/>
      <c r="CA114" s="37"/>
      <c r="CB114" s="37"/>
      <c r="CC114" s="37"/>
      <c r="CD114" s="37"/>
      <c r="CE114" s="37"/>
      <c r="CF114" s="42" t="s">
        <v>132</v>
      </c>
      <c r="CG114" s="42"/>
      <c r="CH114" s="42"/>
      <c r="CI114" s="42"/>
      <c r="CJ114" s="42"/>
      <c r="CK114" s="42"/>
      <c r="CL114" s="42"/>
      <c r="CM114" s="42"/>
      <c r="CN114" s="42"/>
      <c r="CO114" s="42"/>
      <c r="CP114" s="42"/>
      <c r="CQ114" s="42"/>
      <c r="CR114" s="42"/>
      <c r="CS114" s="42"/>
      <c r="CT114" s="42"/>
      <c r="CU114" s="42"/>
      <c r="CV114" s="42"/>
      <c r="CW114" s="42"/>
      <c r="CX114" s="42"/>
      <c r="CY114" s="1">
        <f t="shared" si="4"/>
        <v>100</v>
      </c>
    </row>
    <row r="115" spans="1:103" ht="47.25" customHeight="1">
      <c r="A115" s="89" t="s">
        <v>190</v>
      </c>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35" t="s">
        <v>124</v>
      </c>
      <c r="AG115" s="35"/>
      <c r="AH115" s="35"/>
      <c r="AI115" s="35"/>
      <c r="AJ115" s="35"/>
      <c r="AK115" s="35"/>
      <c r="AL115" s="40" t="s">
        <v>191</v>
      </c>
      <c r="AM115" s="40"/>
      <c r="AN115" s="40"/>
      <c r="AO115" s="40"/>
      <c r="AP115" s="40"/>
      <c r="AQ115" s="40"/>
      <c r="AR115" s="40"/>
      <c r="AS115" s="40"/>
      <c r="AT115" s="40"/>
      <c r="AU115" s="40"/>
      <c r="AV115" s="40"/>
      <c r="AW115" s="40"/>
      <c r="AX115" s="40"/>
      <c r="AY115" s="40"/>
      <c r="AZ115" s="40"/>
      <c r="BA115" s="40"/>
      <c r="BB115" s="34">
        <v>463200</v>
      </c>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7">
        <v>463200</v>
      </c>
      <c r="BY115" s="37"/>
      <c r="BZ115" s="37"/>
      <c r="CA115" s="37"/>
      <c r="CB115" s="37"/>
      <c r="CC115" s="37"/>
      <c r="CD115" s="37"/>
      <c r="CE115" s="37"/>
      <c r="CF115" s="42" t="s">
        <v>132</v>
      </c>
      <c r="CG115" s="42"/>
      <c r="CH115" s="42"/>
      <c r="CI115" s="42"/>
      <c r="CJ115" s="42"/>
      <c r="CK115" s="42"/>
      <c r="CL115" s="42"/>
      <c r="CM115" s="42"/>
      <c r="CN115" s="42"/>
      <c r="CO115" s="42"/>
      <c r="CP115" s="42"/>
      <c r="CQ115" s="42"/>
      <c r="CR115" s="42"/>
      <c r="CS115" s="42"/>
      <c r="CT115" s="42"/>
      <c r="CU115" s="42"/>
      <c r="CV115" s="42"/>
      <c r="CW115" s="42"/>
      <c r="CX115" s="42"/>
      <c r="CY115" s="1">
        <f t="shared" si="4"/>
        <v>100</v>
      </c>
    </row>
    <row r="116" spans="1:103" ht="41.25" customHeight="1">
      <c r="A116" s="89" t="s">
        <v>235</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35" t="s">
        <v>124</v>
      </c>
      <c r="AG116" s="35"/>
      <c r="AH116" s="35"/>
      <c r="AI116" s="35"/>
      <c r="AJ116" s="35"/>
      <c r="AK116" s="35"/>
      <c r="AL116" s="40" t="s">
        <v>236</v>
      </c>
      <c r="AM116" s="40"/>
      <c r="AN116" s="40"/>
      <c r="AO116" s="40"/>
      <c r="AP116" s="40"/>
      <c r="AQ116" s="40"/>
      <c r="AR116" s="40"/>
      <c r="AS116" s="40"/>
      <c r="AT116" s="40"/>
      <c r="AU116" s="40"/>
      <c r="AV116" s="40"/>
      <c r="AW116" s="40"/>
      <c r="AX116" s="40"/>
      <c r="AY116" s="40"/>
      <c r="AZ116" s="40"/>
      <c r="BA116" s="40"/>
      <c r="BB116" s="34">
        <f>BB117</f>
        <v>200</v>
      </c>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7">
        <f>BX117</f>
        <v>200</v>
      </c>
      <c r="BY116" s="37"/>
      <c r="BZ116" s="37"/>
      <c r="CA116" s="37"/>
      <c r="CB116" s="37"/>
      <c r="CC116" s="37"/>
      <c r="CD116" s="37"/>
      <c r="CE116" s="37"/>
      <c r="CF116" s="42" t="s">
        <v>132</v>
      </c>
      <c r="CG116" s="42"/>
      <c r="CH116" s="42"/>
      <c r="CI116" s="42"/>
      <c r="CJ116" s="42"/>
      <c r="CK116" s="42"/>
      <c r="CL116" s="42"/>
      <c r="CM116" s="42"/>
      <c r="CN116" s="42"/>
      <c r="CO116" s="42"/>
      <c r="CP116" s="42"/>
      <c r="CQ116" s="42"/>
      <c r="CR116" s="42"/>
      <c r="CS116" s="42"/>
      <c r="CT116" s="42"/>
      <c r="CU116" s="42"/>
      <c r="CV116" s="42"/>
      <c r="CW116" s="42"/>
      <c r="CX116" s="42"/>
      <c r="CY116" s="1">
        <f t="shared" si="4"/>
        <v>100</v>
      </c>
    </row>
    <row r="117" spans="1:103" ht="45" customHeight="1">
      <c r="A117" s="89" t="s">
        <v>234</v>
      </c>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35" t="s">
        <v>124</v>
      </c>
      <c r="AG117" s="35"/>
      <c r="AH117" s="35"/>
      <c r="AI117" s="35"/>
      <c r="AJ117" s="35"/>
      <c r="AK117" s="35"/>
      <c r="AL117" s="40" t="s">
        <v>233</v>
      </c>
      <c r="AM117" s="40"/>
      <c r="AN117" s="40"/>
      <c r="AO117" s="40"/>
      <c r="AP117" s="40"/>
      <c r="AQ117" s="40"/>
      <c r="AR117" s="40"/>
      <c r="AS117" s="40"/>
      <c r="AT117" s="40"/>
      <c r="AU117" s="40"/>
      <c r="AV117" s="40"/>
      <c r="AW117" s="40"/>
      <c r="AX117" s="40"/>
      <c r="AY117" s="40"/>
      <c r="AZ117" s="40"/>
      <c r="BA117" s="40"/>
      <c r="BB117" s="34">
        <v>200</v>
      </c>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7">
        <v>200</v>
      </c>
      <c r="BY117" s="37"/>
      <c r="BZ117" s="37"/>
      <c r="CA117" s="37"/>
      <c r="CB117" s="37"/>
      <c r="CC117" s="37"/>
      <c r="CD117" s="37"/>
      <c r="CE117" s="37"/>
      <c r="CF117" s="42" t="s">
        <v>132</v>
      </c>
      <c r="CG117" s="42"/>
      <c r="CH117" s="42"/>
      <c r="CI117" s="42"/>
      <c r="CJ117" s="42"/>
      <c r="CK117" s="42"/>
      <c r="CL117" s="42"/>
      <c r="CM117" s="42"/>
      <c r="CN117" s="42"/>
      <c r="CO117" s="42"/>
      <c r="CP117" s="42"/>
      <c r="CQ117" s="42"/>
      <c r="CR117" s="42"/>
      <c r="CS117" s="42"/>
      <c r="CT117" s="42"/>
      <c r="CU117" s="42"/>
      <c r="CV117" s="42"/>
      <c r="CW117" s="42"/>
      <c r="CX117" s="42"/>
      <c r="CY117" s="1">
        <f t="shared" si="4"/>
        <v>100</v>
      </c>
    </row>
    <row r="118" spans="1:103" ht="23.25" customHeight="1">
      <c r="A118" s="90" t="s">
        <v>192</v>
      </c>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49" t="s">
        <v>124</v>
      </c>
      <c r="AG118" s="49"/>
      <c r="AH118" s="49"/>
      <c r="AI118" s="49"/>
      <c r="AJ118" s="49"/>
      <c r="AK118" s="49"/>
      <c r="AL118" s="39" t="s">
        <v>193</v>
      </c>
      <c r="AM118" s="39"/>
      <c r="AN118" s="39"/>
      <c r="AO118" s="39"/>
      <c r="AP118" s="39"/>
      <c r="AQ118" s="39"/>
      <c r="AR118" s="39"/>
      <c r="AS118" s="39"/>
      <c r="AT118" s="39"/>
      <c r="AU118" s="39"/>
      <c r="AV118" s="39"/>
      <c r="AW118" s="39"/>
      <c r="AX118" s="39"/>
      <c r="AY118" s="39"/>
      <c r="AZ118" s="39"/>
      <c r="BA118" s="39"/>
      <c r="BB118" s="45">
        <f>BB119</f>
        <v>35484900</v>
      </c>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59">
        <f>BX119</f>
        <v>30843899.2</v>
      </c>
      <c r="BY118" s="59"/>
      <c r="BZ118" s="59"/>
      <c r="CA118" s="59"/>
      <c r="CB118" s="59"/>
      <c r="CC118" s="59"/>
      <c r="CD118" s="59"/>
      <c r="CE118" s="59"/>
      <c r="CF118" s="50">
        <f>BB118-BX118</f>
        <v>4641000.800000001</v>
      </c>
      <c r="CG118" s="50"/>
      <c r="CH118" s="50"/>
      <c r="CI118" s="50"/>
      <c r="CJ118" s="50"/>
      <c r="CK118" s="50"/>
      <c r="CL118" s="50"/>
      <c r="CM118" s="50"/>
      <c r="CN118" s="50"/>
      <c r="CO118" s="50"/>
      <c r="CP118" s="50"/>
      <c r="CQ118" s="50"/>
      <c r="CR118" s="50"/>
      <c r="CS118" s="50"/>
      <c r="CT118" s="50"/>
      <c r="CU118" s="50"/>
      <c r="CV118" s="50"/>
      <c r="CW118" s="50"/>
      <c r="CX118" s="50"/>
      <c r="CY118" s="1">
        <f t="shared" si="4"/>
        <v>86.92119521261155</v>
      </c>
    </row>
    <row r="119" spans="1:103" ht="34.5" customHeight="1">
      <c r="A119" s="89" t="s">
        <v>194</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35" t="s">
        <v>124</v>
      </c>
      <c r="AG119" s="35"/>
      <c r="AH119" s="35"/>
      <c r="AI119" s="35"/>
      <c r="AJ119" s="35"/>
      <c r="AK119" s="35"/>
      <c r="AL119" s="40" t="s">
        <v>195</v>
      </c>
      <c r="AM119" s="40"/>
      <c r="AN119" s="40"/>
      <c r="AO119" s="40"/>
      <c r="AP119" s="40"/>
      <c r="AQ119" s="40"/>
      <c r="AR119" s="40"/>
      <c r="AS119" s="40"/>
      <c r="AT119" s="40"/>
      <c r="AU119" s="40"/>
      <c r="AV119" s="40"/>
      <c r="AW119" s="40"/>
      <c r="AX119" s="40"/>
      <c r="AY119" s="40"/>
      <c r="AZ119" s="40"/>
      <c r="BA119" s="40"/>
      <c r="BB119" s="34">
        <f>BB120</f>
        <v>35484900</v>
      </c>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7">
        <f>BX120</f>
        <v>30843899.2</v>
      </c>
      <c r="BY119" s="37"/>
      <c r="BZ119" s="37"/>
      <c r="CA119" s="37"/>
      <c r="CB119" s="37"/>
      <c r="CC119" s="37"/>
      <c r="CD119" s="37"/>
      <c r="CE119" s="37"/>
      <c r="CF119" s="42">
        <f>BB119-BX119</f>
        <v>4641000.800000001</v>
      </c>
      <c r="CG119" s="42"/>
      <c r="CH119" s="42"/>
      <c r="CI119" s="42"/>
      <c r="CJ119" s="42"/>
      <c r="CK119" s="42"/>
      <c r="CL119" s="42"/>
      <c r="CM119" s="42"/>
      <c r="CN119" s="42"/>
      <c r="CO119" s="42"/>
      <c r="CP119" s="42"/>
      <c r="CQ119" s="42"/>
      <c r="CR119" s="42"/>
      <c r="CS119" s="42"/>
      <c r="CT119" s="42"/>
      <c r="CU119" s="42"/>
      <c r="CV119" s="42"/>
      <c r="CW119" s="42"/>
      <c r="CX119" s="42"/>
      <c r="CY119" s="1">
        <f t="shared" si="4"/>
        <v>86.92119521261155</v>
      </c>
    </row>
    <row r="120" spans="1:103" ht="33.75" customHeight="1">
      <c r="A120" s="89" t="s">
        <v>196</v>
      </c>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35" t="s">
        <v>124</v>
      </c>
      <c r="AG120" s="35"/>
      <c r="AH120" s="35"/>
      <c r="AI120" s="35"/>
      <c r="AJ120" s="35"/>
      <c r="AK120" s="35"/>
      <c r="AL120" s="40" t="s">
        <v>197</v>
      </c>
      <c r="AM120" s="40"/>
      <c r="AN120" s="40"/>
      <c r="AO120" s="40"/>
      <c r="AP120" s="40"/>
      <c r="AQ120" s="40"/>
      <c r="AR120" s="40"/>
      <c r="AS120" s="40"/>
      <c r="AT120" s="40"/>
      <c r="AU120" s="40"/>
      <c r="AV120" s="40"/>
      <c r="AW120" s="40"/>
      <c r="AX120" s="40"/>
      <c r="AY120" s="40"/>
      <c r="AZ120" s="40"/>
      <c r="BA120" s="40"/>
      <c r="BB120" s="34">
        <v>35484900</v>
      </c>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7">
        <v>30843899.2</v>
      </c>
      <c r="BY120" s="37"/>
      <c r="BZ120" s="37"/>
      <c r="CA120" s="37"/>
      <c r="CB120" s="37"/>
      <c r="CC120" s="37"/>
      <c r="CD120" s="37"/>
      <c r="CE120" s="37"/>
      <c r="CF120" s="42">
        <f>BB120-BX120</f>
        <v>4641000.800000001</v>
      </c>
      <c r="CG120" s="42"/>
      <c r="CH120" s="42"/>
      <c r="CI120" s="42"/>
      <c r="CJ120" s="42"/>
      <c r="CK120" s="42"/>
      <c r="CL120" s="42"/>
      <c r="CM120" s="42"/>
      <c r="CN120" s="42"/>
      <c r="CO120" s="42"/>
      <c r="CP120" s="42"/>
      <c r="CQ120" s="42"/>
      <c r="CR120" s="42"/>
      <c r="CS120" s="42"/>
      <c r="CT120" s="42"/>
      <c r="CU120" s="42"/>
      <c r="CV120" s="42"/>
      <c r="CW120" s="42"/>
      <c r="CX120" s="42"/>
      <c r="CY120" s="1">
        <f t="shared" si="4"/>
        <v>86.92119521261155</v>
      </c>
    </row>
    <row r="121" ht="12.75">
      <c r="CY121" s="2" t="e">
        <f t="shared" si="4"/>
        <v>#DIV/0!</v>
      </c>
    </row>
  </sheetData>
  <sheetProtection/>
  <mergeCells count="677">
    <mergeCell ref="BX94:CE94"/>
    <mergeCell ref="CF94:CX94"/>
    <mergeCell ref="A93:AE93"/>
    <mergeCell ref="AF93:AK93"/>
    <mergeCell ref="A94:AE94"/>
    <mergeCell ref="AF94:AK94"/>
    <mergeCell ref="AL94:BA94"/>
    <mergeCell ref="BB94:BW94"/>
    <mergeCell ref="AL91:BA91"/>
    <mergeCell ref="BB91:BW91"/>
    <mergeCell ref="AL83:BA83"/>
    <mergeCell ref="BB83:BW83"/>
    <mergeCell ref="AL86:BA86"/>
    <mergeCell ref="BB86:BW86"/>
    <mergeCell ref="AL84:BA84"/>
    <mergeCell ref="BB84:BW84"/>
    <mergeCell ref="AL88:BA88"/>
    <mergeCell ref="BB88:BW88"/>
    <mergeCell ref="BX62:CE62"/>
    <mergeCell ref="CF62:CX62"/>
    <mergeCell ref="BX61:CE61"/>
    <mergeCell ref="CF61:CX61"/>
    <mergeCell ref="AL60:BA60"/>
    <mergeCell ref="BB60:BW60"/>
    <mergeCell ref="BX60:CE60"/>
    <mergeCell ref="CF60:CX60"/>
    <mergeCell ref="BX49:CE49"/>
    <mergeCell ref="CF49:CX49"/>
    <mergeCell ref="AL40:BA40"/>
    <mergeCell ref="BB40:BW40"/>
    <mergeCell ref="BX40:CE40"/>
    <mergeCell ref="CF40:CX40"/>
    <mergeCell ref="AL46:BA46"/>
    <mergeCell ref="BB46:BW46"/>
    <mergeCell ref="BX44:CE44"/>
    <mergeCell ref="CF44:CX44"/>
    <mergeCell ref="A21:AE21"/>
    <mergeCell ref="AF21:AK21"/>
    <mergeCell ref="A26:AE26"/>
    <mergeCell ref="AF26:AK26"/>
    <mergeCell ref="A23:AE23"/>
    <mergeCell ref="AF23:AK23"/>
    <mergeCell ref="A22:AE22"/>
    <mergeCell ref="AF22:AK22"/>
    <mergeCell ref="A24:AE24"/>
    <mergeCell ref="AF24:AK24"/>
    <mergeCell ref="A27:AE27"/>
    <mergeCell ref="AF27:AK27"/>
    <mergeCell ref="AL27:BA27"/>
    <mergeCell ref="BB27:BW27"/>
    <mergeCell ref="BX21:CE21"/>
    <mergeCell ref="CF21:CX21"/>
    <mergeCell ref="BX27:CE27"/>
    <mergeCell ref="CF27:CX27"/>
    <mergeCell ref="BX24:CE24"/>
    <mergeCell ref="CF24:CX24"/>
    <mergeCell ref="BX25:CE25"/>
    <mergeCell ref="CF25:CX25"/>
    <mergeCell ref="BX26:CE26"/>
    <mergeCell ref="CF26:CX26"/>
    <mergeCell ref="AL21:BA21"/>
    <mergeCell ref="BB21:BW21"/>
    <mergeCell ref="AL29:BA29"/>
    <mergeCell ref="BB29:BW29"/>
    <mergeCell ref="AL28:BA28"/>
    <mergeCell ref="BB28:BW28"/>
    <mergeCell ref="AL24:BA24"/>
    <mergeCell ref="BB24:BW24"/>
    <mergeCell ref="AL25:BA25"/>
    <mergeCell ref="BB25:BW25"/>
    <mergeCell ref="BX20:CE20"/>
    <mergeCell ref="CF20:CX20"/>
    <mergeCell ref="BX57:CE57"/>
    <mergeCell ref="CF57:CX57"/>
    <mergeCell ref="BX48:CE48"/>
    <mergeCell ref="CF48:CX48"/>
    <mergeCell ref="BX50:CE50"/>
    <mergeCell ref="CF50:CX50"/>
    <mergeCell ref="BX30:CE30"/>
    <mergeCell ref="CF30:CX30"/>
    <mergeCell ref="A20:AE20"/>
    <mergeCell ref="AF20:AK20"/>
    <mergeCell ref="AL20:BA20"/>
    <mergeCell ref="BB20:BW20"/>
    <mergeCell ref="A49:AE49"/>
    <mergeCell ref="AF49:AK49"/>
    <mergeCell ref="AL58:BA58"/>
    <mergeCell ref="A59:AE59"/>
    <mergeCell ref="AF59:AK59"/>
    <mergeCell ref="AL59:BA59"/>
    <mergeCell ref="A58:AE58"/>
    <mergeCell ref="AF58:AK58"/>
    <mergeCell ref="AL49:BA49"/>
    <mergeCell ref="A51:AE51"/>
    <mergeCell ref="BB61:BW61"/>
    <mergeCell ref="AL63:BA63"/>
    <mergeCell ref="AF51:AK51"/>
    <mergeCell ref="A50:AE50"/>
    <mergeCell ref="AF50:AK50"/>
    <mergeCell ref="AL51:BA51"/>
    <mergeCell ref="BB58:BW58"/>
    <mergeCell ref="BB59:BW59"/>
    <mergeCell ref="A60:AE60"/>
    <mergeCell ref="AF60:AK60"/>
    <mergeCell ref="AL87:BA87"/>
    <mergeCell ref="BB87:BW87"/>
    <mergeCell ref="BX108:CE108"/>
    <mergeCell ref="CF108:CX108"/>
    <mergeCell ref="BX105:CE105"/>
    <mergeCell ref="CF105:CX105"/>
    <mergeCell ref="BX107:CE107"/>
    <mergeCell ref="CF107:CX107"/>
    <mergeCell ref="BX106:CE106"/>
    <mergeCell ref="CF106:CX106"/>
    <mergeCell ref="A111:AE111"/>
    <mergeCell ref="AF111:AK111"/>
    <mergeCell ref="AL111:BA111"/>
    <mergeCell ref="BB111:BW111"/>
    <mergeCell ref="A110:AE110"/>
    <mergeCell ref="AF110:AK110"/>
    <mergeCell ref="AL110:BA110"/>
    <mergeCell ref="BB110:BW110"/>
    <mergeCell ref="AL97:BA97"/>
    <mergeCell ref="BB97:BW97"/>
    <mergeCell ref="AL89:BA89"/>
    <mergeCell ref="BB89:BW89"/>
    <mergeCell ref="AL90:BA90"/>
    <mergeCell ref="BB90:BW90"/>
    <mergeCell ref="AL93:BA93"/>
    <mergeCell ref="BB93:BW93"/>
    <mergeCell ref="AL95:BA95"/>
    <mergeCell ref="BB95:BW95"/>
    <mergeCell ref="A107:AE107"/>
    <mergeCell ref="AF107:AK107"/>
    <mergeCell ref="AL107:BA107"/>
    <mergeCell ref="BB107:BW107"/>
    <mergeCell ref="AL106:BA106"/>
    <mergeCell ref="BB106:BW106"/>
    <mergeCell ref="A106:AE106"/>
    <mergeCell ref="AF106:AK106"/>
    <mergeCell ref="A112:AE112"/>
    <mergeCell ref="AF112:AK112"/>
    <mergeCell ref="AL112:BA112"/>
    <mergeCell ref="BB112:BW112"/>
    <mergeCell ref="BX80:CE80"/>
    <mergeCell ref="CF80:CX80"/>
    <mergeCell ref="BX100:CE100"/>
    <mergeCell ref="CF100:CX100"/>
    <mergeCell ref="BX95:CE95"/>
    <mergeCell ref="CF95:CX95"/>
    <mergeCell ref="BX96:CE96"/>
    <mergeCell ref="CF96:CX96"/>
    <mergeCell ref="BX93:CE93"/>
    <mergeCell ref="CF93:CX93"/>
    <mergeCell ref="BX104:CE104"/>
    <mergeCell ref="CF104:CX104"/>
    <mergeCell ref="BX103:CE103"/>
    <mergeCell ref="CF103:CX103"/>
    <mergeCell ref="BX85:CE85"/>
    <mergeCell ref="CF85:CX85"/>
    <mergeCell ref="AL76:BA76"/>
    <mergeCell ref="BB76:BW76"/>
    <mergeCell ref="BX76:CE76"/>
    <mergeCell ref="CF76:CX76"/>
    <mergeCell ref="BX84:CE84"/>
    <mergeCell ref="CF84:CX84"/>
    <mergeCell ref="AL81:BA81"/>
    <mergeCell ref="BB81:BW81"/>
    <mergeCell ref="BX73:CE73"/>
    <mergeCell ref="CF73:CX73"/>
    <mergeCell ref="BX63:CE63"/>
    <mergeCell ref="CF63:CX63"/>
    <mergeCell ref="BX71:CE71"/>
    <mergeCell ref="CF71:CX71"/>
    <mergeCell ref="BX65:CE65"/>
    <mergeCell ref="CF65:CX65"/>
    <mergeCell ref="BX68:CE68"/>
    <mergeCell ref="CF68:CX68"/>
    <mergeCell ref="BB63:BW63"/>
    <mergeCell ref="AL62:BA62"/>
    <mergeCell ref="BB62:BW62"/>
    <mergeCell ref="AL54:BA54"/>
    <mergeCell ref="BB54:BW54"/>
    <mergeCell ref="AL56:BA56"/>
    <mergeCell ref="BB56:BW56"/>
    <mergeCell ref="AL57:BA57"/>
    <mergeCell ref="BB57:BW57"/>
    <mergeCell ref="AL61:BA61"/>
    <mergeCell ref="BX53:CE53"/>
    <mergeCell ref="CF53:CX53"/>
    <mergeCell ref="BX54:CE54"/>
    <mergeCell ref="CF54:CX54"/>
    <mergeCell ref="AL100:BA100"/>
    <mergeCell ref="BB100:BW100"/>
    <mergeCell ref="BX66:CE66"/>
    <mergeCell ref="CF66:CX66"/>
    <mergeCell ref="AL75:BA75"/>
    <mergeCell ref="BB75:BW75"/>
    <mergeCell ref="AL92:BA92"/>
    <mergeCell ref="BB92:BW92"/>
    <mergeCell ref="BX72:CE72"/>
    <mergeCell ref="CF72:CX72"/>
    <mergeCell ref="AL98:BA98"/>
    <mergeCell ref="BB98:BW98"/>
    <mergeCell ref="AL99:BA99"/>
    <mergeCell ref="BB99:BW99"/>
    <mergeCell ref="AL96:BA96"/>
    <mergeCell ref="BB96:BW96"/>
    <mergeCell ref="A105:AE105"/>
    <mergeCell ref="AF105:AK105"/>
    <mergeCell ref="AL105:BA105"/>
    <mergeCell ref="BB105:BW105"/>
    <mergeCell ref="AL104:BA104"/>
    <mergeCell ref="BB104:BW104"/>
    <mergeCell ref="AL103:BA103"/>
    <mergeCell ref="BB103:BW103"/>
    <mergeCell ref="CH2:CY2"/>
    <mergeCell ref="CH3:CY3"/>
    <mergeCell ref="AK4:AQ4"/>
    <mergeCell ref="AR4:BA4"/>
    <mergeCell ref="BP4:BS4"/>
    <mergeCell ref="BT4:BV4"/>
    <mergeCell ref="CH4:CY4"/>
    <mergeCell ref="BO3:CF3"/>
    <mergeCell ref="CH5:CY5"/>
    <mergeCell ref="S6:BY6"/>
    <mergeCell ref="CH6:CY6"/>
    <mergeCell ref="CH9:CY9"/>
    <mergeCell ref="A7:AQ7"/>
    <mergeCell ref="AR7:BY7"/>
    <mergeCell ref="CH7:CY7"/>
    <mergeCell ref="CH8:CY8"/>
    <mergeCell ref="A10:CR10"/>
    <mergeCell ref="A11:AE11"/>
    <mergeCell ref="AF11:AK11"/>
    <mergeCell ref="AL11:BA11"/>
    <mergeCell ref="BB11:BW11"/>
    <mergeCell ref="BX11:CE11"/>
    <mergeCell ref="CF11:CX11"/>
    <mergeCell ref="A12:AE12"/>
    <mergeCell ref="AF12:AK12"/>
    <mergeCell ref="AL12:BA12"/>
    <mergeCell ref="BB12:BW12"/>
    <mergeCell ref="A13:AE13"/>
    <mergeCell ref="AF13:AK13"/>
    <mergeCell ref="AL13:BA13"/>
    <mergeCell ref="BB13:BW13"/>
    <mergeCell ref="BX14:CE14"/>
    <mergeCell ref="CF14:CX14"/>
    <mergeCell ref="BX15:CE15"/>
    <mergeCell ref="CF15:CX15"/>
    <mergeCell ref="BX12:CE12"/>
    <mergeCell ref="CF12:CX12"/>
    <mergeCell ref="BX13:CE13"/>
    <mergeCell ref="CF13:CX13"/>
    <mergeCell ref="A14:AE14"/>
    <mergeCell ref="AF14:AK14"/>
    <mergeCell ref="AL14:BA14"/>
    <mergeCell ref="BB14:BW14"/>
    <mergeCell ref="BX16:CE16"/>
    <mergeCell ref="CF16:CX16"/>
    <mergeCell ref="BX34:CE34"/>
    <mergeCell ref="CF34:CX34"/>
    <mergeCell ref="BX18:CE18"/>
    <mergeCell ref="CF18:CX18"/>
    <mergeCell ref="BX17:CE17"/>
    <mergeCell ref="CF17:CX17"/>
    <mergeCell ref="BX23:CE23"/>
    <mergeCell ref="CF23:CX23"/>
    <mergeCell ref="AL17:BA17"/>
    <mergeCell ref="BB17:BW17"/>
    <mergeCell ref="BX19:CE19"/>
    <mergeCell ref="CF19:CX19"/>
    <mergeCell ref="BX22:CE22"/>
    <mergeCell ref="CF22:CX22"/>
    <mergeCell ref="AL55:BA55"/>
    <mergeCell ref="BB55:BW55"/>
    <mergeCell ref="AL44:BA44"/>
    <mergeCell ref="BB44:BW44"/>
    <mergeCell ref="AL45:BA45"/>
    <mergeCell ref="BB45:BW45"/>
    <mergeCell ref="AL35:BA35"/>
    <mergeCell ref="BB35:BW35"/>
    <mergeCell ref="A17:AE17"/>
    <mergeCell ref="AF17:AK17"/>
    <mergeCell ref="A16:AE16"/>
    <mergeCell ref="AF16:AK16"/>
    <mergeCell ref="AL16:BA16"/>
    <mergeCell ref="BB16:BW16"/>
    <mergeCell ref="A15:AE15"/>
    <mergeCell ref="AF15:AK15"/>
    <mergeCell ref="AL15:BA15"/>
    <mergeCell ref="BB15:BW15"/>
    <mergeCell ref="A75:AE75"/>
    <mergeCell ref="AF75:AK75"/>
    <mergeCell ref="A85:AE85"/>
    <mergeCell ref="AF85:AK85"/>
    <mergeCell ref="A83:AE83"/>
    <mergeCell ref="AF83:AK83"/>
    <mergeCell ref="A82:AE82"/>
    <mergeCell ref="AF82:AK82"/>
    <mergeCell ref="A84:AE84"/>
    <mergeCell ref="AF84:AK84"/>
    <mergeCell ref="A47:AE47"/>
    <mergeCell ref="AF47:AK47"/>
    <mergeCell ref="A69:AE69"/>
    <mergeCell ref="AF69:AK69"/>
    <mergeCell ref="A65:AE65"/>
    <mergeCell ref="AF65:AK65"/>
    <mergeCell ref="A64:AE64"/>
    <mergeCell ref="AF64:AK64"/>
    <mergeCell ref="A48:AE48"/>
    <mergeCell ref="AF48:AK48"/>
    <mergeCell ref="A29:AE29"/>
    <mergeCell ref="AF29:AK29"/>
    <mergeCell ref="A46:AE46"/>
    <mergeCell ref="AF46:AK46"/>
    <mergeCell ref="A45:AE45"/>
    <mergeCell ref="AF45:AK45"/>
    <mergeCell ref="A44:AE44"/>
    <mergeCell ref="AF44:AK44"/>
    <mergeCell ref="A32:AE32"/>
    <mergeCell ref="AF32:AK32"/>
    <mergeCell ref="A86:AE86"/>
    <mergeCell ref="AF86:AK86"/>
    <mergeCell ref="A87:AE87"/>
    <mergeCell ref="AF87:AK87"/>
    <mergeCell ref="A91:AE91"/>
    <mergeCell ref="AF91:AK91"/>
    <mergeCell ref="A88:AE88"/>
    <mergeCell ref="AF88:AK88"/>
    <mergeCell ref="A89:AE89"/>
    <mergeCell ref="AF89:AK89"/>
    <mergeCell ref="A90:AE90"/>
    <mergeCell ref="AF90:AK90"/>
    <mergeCell ref="A100:AE100"/>
    <mergeCell ref="AF100:AK100"/>
    <mergeCell ref="A92:AE92"/>
    <mergeCell ref="AF92:AK92"/>
    <mergeCell ref="A95:AE95"/>
    <mergeCell ref="AF95:AK95"/>
    <mergeCell ref="A97:AE97"/>
    <mergeCell ref="AF97:AK97"/>
    <mergeCell ref="A96:AE96"/>
    <mergeCell ref="AF96:AK96"/>
    <mergeCell ref="A98:AE98"/>
    <mergeCell ref="AF98:AK98"/>
    <mergeCell ref="A99:AE99"/>
    <mergeCell ref="AF99:AK99"/>
    <mergeCell ref="A104:AE104"/>
    <mergeCell ref="AF104:AK104"/>
    <mergeCell ref="A103:AE103"/>
    <mergeCell ref="AF103:AK103"/>
    <mergeCell ref="BX109:CE109"/>
    <mergeCell ref="CF109:CX109"/>
    <mergeCell ref="BX113:CE113"/>
    <mergeCell ref="CF113:CX113"/>
    <mergeCell ref="BX112:CE112"/>
    <mergeCell ref="CF112:CX112"/>
    <mergeCell ref="BX111:CE111"/>
    <mergeCell ref="CF111:CX111"/>
    <mergeCell ref="BX110:CE110"/>
    <mergeCell ref="CF110:CX110"/>
    <mergeCell ref="AL108:BA108"/>
    <mergeCell ref="BB108:BW108"/>
    <mergeCell ref="A108:AE108"/>
    <mergeCell ref="AF108:AK108"/>
    <mergeCell ref="A109:AE109"/>
    <mergeCell ref="AF109:AK109"/>
    <mergeCell ref="AL109:BA109"/>
    <mergeCell ref="BB109:BW109"/>
    <mergeCell ref="A113:AE113"/>
    <mergeCell ref="AF113:AK113"/>
    <mergeCell ref="BX114:CE114"/>
    <mergeCell ref="CF114:CX114"/>
    <mergeCell ref="AL114:BA114"/>
    <mergeCell ref="BB114:BW114"/>
    <mergeCell ref="A114:AE114"/>
    <mergeCell ref="AF114:AK114"/>
    <mergeCell ref="AL113:BA113"/>
    <mergeCell ref="BB113:BW113"/>
    <mergeCell ref="AL117:BA117"/>
    <mergeCell ref="BB117:BW117"/>
    <mergeCell ref="BX115:CE115"/>
    <mergeCell ref="CF115:CX115"/>
    <mergeCell ref="AL115:BA115"/>
    <mergeCell ref="BB115:BW115"/>
    <mergeCell ref="BX116:CE116"/>
    <mergeCell ref="CF116:CX116"/>
    <mergeCell ref="BX117:CE117"/>
    <mergeCell ref="CF117:CX117"/>
    <mergeCell ref="AL116:BA116"/>
    <mergeCell ref="BB116:BW116"/>
    <mergeCell ref="A116:AE116"/>
    <mergeCell ref="AF116:AK116"/>
    <mergeCell ref="AL120:BA120"/>
    <mergeCell ref="BB120:BW120"/>
    <mergeCell ref="AL119:BA119"/>
    <mergeCell ref="BB119:BW119"/>
    <mergeCell ref="BX118:CE118"/>
    <mergeCell ref="CF118:CX118"/>
    <mergeCell ref="BX120:CE120"/>
    <mergeCell ref="CF120:CX120"/>
    <mergeCell ref="BX119:CE119"/>
    <mergeCell ref="CF119:CX119"/>
    <mergeCell ref="AL118:BA118"/>
    <mergeCell ref="BB118:BW118"/>
    <mergeCell ref="A118:AE118"/>
    <mergeCell ref="AF118:AK118"/>
    <mergeCell ref="A120:AE120"/>
    <mergeCell ref="AF120:AK120"/>
    <mergeCell ref="A115:AE115"/>
    <mergeCell ref="AF115:AK115"/>
    <mergeCell ref="A119:AE119"/>
    <mergeCell ref="AF119:AK119"/>
    <mergeCell ref="A117:AE117"/>
    <mergeCell ref="AF117:AK117"/>
    <mergeCell ref="A81:AE81"/>
    <mergeCell ref="AF81:AK81"/>
    <mergeCell ref="A76:AE76"/>
    <mergeCell ref="AF76:AK76"/>
    <mergeCell ref="A78:AE78"/>
    <mergeCell ref="AF78:AK78"/>
    <mergeCell ref="A80:AE80"/>
    <mergeCell ref="AF80:AK80"/>
    <mergeCell ref="A79:AE79"/>
    <mergeCell ref="AF79:AK79"/>
    <mergeCell ref="A74:AE74"/>
    <mergeCell ref="AF74:AK74"/>
    <mergeCell ref="A71:AE71"/>
    <mergeCell ref="AF71:AK71"/>
    <mergeCell ref="A73:AE73"/>
    <mergeCell ref="AF73:AK73"/>
    <mergeCell ref="A72:AE72"/>
    <mergeCell ref="AF72:AK72"/>
    <mergeCell ref="A66:AE66"/>
    <mergeCell ref="AF66:AK66"/>
    <mergeCell ref="A67:AE67"/>
    <mergeCell ref="AF67:AK67"/>
    <mergeCell ref="A68:AE68"/>
    <mergeCell ref="AF68:AK68"/>
    <mergeCell ref="A70:AE70"/>
    <mergeCell ref="AF70:AK70"/>
    <mergeCell ref="A33:AE33"/>
    <mergeCell ref="AF33:AK33"/>
    <mergeCell ref="A35:AE35"/>
    <mergeCell ref="AF35:AK35"/>
    <mergeCell ref="A34:AE34"/>
    <mergeCell ref="AF34:AK34"/>
    <mergeCell ref="AL22:BA22"/>
    <mergeCell ref="BB22:BW22"/>
    <mergeCell ref="AL32:BA32"/>
    <mergeCell ref="BB32:BW32"/>
    <mergeCell ref="AL26:BA26"/>
    <mergeCell ref="BB26:BW26"/>
    <mergeCell ref="AL23:BA23"/>
    <mergeCell ref="BB23:BW23"/>
    <mergeCell ref="A19:AE19"/>
    <mergeCell ref="AF19:AK19"/>
    <mergeCell ref="AL18:BA18"/>
    <mergeCell ref="BB18:BW18"/>
    <mergeCell ref="A18:AE18"/>
    <mergeCell ref="AF18:AK18"/>
    <mergeCell ref="AL19:BA19"/>
    <mergeCell ref="BB19:BW19"/>
    <mergeCell ref="A61:AE61"/>
    <mergeCell ref="AF61:AK61"/>
    <mergeCell ref="A56:AE56"/>
    <mergeCell ref="AF56:AK56"/>
    <mergeCell ref="A57:AE57"/>
    <mergeCell ref="AF57:AK57"/>
    <mergeCell ref="A53:AE53"/>
    <mergeCell ref="AF53:AK53"/>
    <mergeCell ref="A63:AE63"/>
    <mergeCell ref="AF63:AK63"/>
    <mergeCell ref="A62:AE62"/>
    <mergeCell ref="AF62:AK62"/>
    <mergeCell ref="A55:AE55"/>
    <mergeCell ref="AF55:AK55"/>
    <mergeCell ref="A54:AE54"/>
    <mergeCell ref="AF54:AK54"/>
    <mergeCell ref="BX97:CE97"/>
    <mergeCell ref="CF97:CX97"/>
    <mergeCell ref="BX99:CE99"/>
    <mergeCell ref="CF99:CX99"/>
    <mergeCell ref="BX98:CE98"/>
    <mergeCell ref="CF98:CX98"/>
    <mergeCell ref="BX90:CE90"/>
    <mergeCell ref="CF90:CX90"/>
    <mergeCell ref="BX91:CE91"/>
    <mergeCell ref="CF91:CX91"/>
    <mergeCell ref="BX92:CE92"/>
    <mergeCell ref="CF92:CX92"/>
    <mergeCell ref="BX86:CE86"/>
    <mergeCell ref="CF86:CX86"/>
    <mergeCell ref="BX88:CE88"/>
    <mergeCell ref="CF88:CX88"/>
    <mergeCell ref="BX87:CE87"/>
    <mergeCell ref="CF87:CX87"/>
    <mergeCell ref="BX89:CE89"/>
    <mergeCell ref="CF89:CX89"/>
    <mergeCell ref="BX81:CE81"/>
    <mergeCell ref="CF81:CX81"/>
    <mergeCell ref="BX83:CE83"/>
    <mergeCell ref="CF83:CX83"/>
    <mergeCell ref="BX82:CE82"/>
    <mergeCell ref="CF82:CX82"/>
    <mergeCell ref="BX78:CE78"/>
    <mergeCell ref="CF78:CX78"/>
    <mergeCell ref="BX69:CE69"/>
    <mergeCell ref="CF69:CX69"/>
    <mergeCell ref="BX75:CE75"/>
    <mergeCell ref="CF75:CX75"/>
    <mergeCell ref="BX74:CE74"/>
    <mergeCell ref="CF74:CX74"/>
    <mergeCell ref="BX70:CE70"/>
    <mergeCell ref="CF70:CX70"/>
    <mergeCell ref="BX56:CE56"/>
    <mergeCell ref="CF56:CX56"/>
    <mergeCell ref="BX67:CE67"/>
    <mergeCell ref="CF67:CX67"/>
    <mergeCell ref="BX64:CE64"/>
    <mergeCell ref="CF64:CX64"/>
    <mergeCell ref="BX58:CE58"/>
    <mergeCell ref="CF58:CX58"/>
    <mergeCell ref="BX59:CE59"/>
    <mergeCell ref="CF59:CX59"/>
    <mergeCell ref="AL64:BA64"/>
    <mergeCell ref="BB64:BW64"/>
    <mergeCell ref="AL67:BA67"/>
    <mergeCell ref="BB67:BW67"/>
    <mergeCell ref="AL65:BA65"/>
    <mergeCell ref="BB65:BW65"/>
    <mergeCell ref="AL66:BA66"/>
    <mergeCell ref="BB66:BW66"/>
    <mergeCell ref="AL53:BA53"/>
    <mergeCell ref="BB53:BW53"/>
    <mergeCell ref="AL47:BA47"/>
    <mergeCell ref="BB47:BW47"/>
    <mergeCell ref="AL48:BA48"/>
    <mergeCell ref="BB48:BW48"/>
    <mergeCell ref="BB51:BW51"/>
    <mergeCell ref="AL50:BA50"/>
    <mergeCell ref="BB50:BW50"/>
    <mergeCell ref="BB49:BW49"/>
    <mergeCell ref="AL33:BA33"/>
    <mergeCell ref="BB33:BW33"/>
    <mergeCell ref="AL34:BA34"/>
    <mergeCell ref="BB34:BW34"/>
    <mergeCell ref="A28:AE28"/>
    <mergeCell ref="AF28:AK28"/>
    <mergeCell ref="AL31:BA31"/>
    <mergeCell ref="BB31:BW31"/>
    <mergeCell ref="A30:AE30"/>
    <mergeCell ref="AF30:AK30"/>
    <mergeCell ref="AL30:BA30"/>
    <mergeCell ref="BB30:BW30"/>
    <mergeCell ref="A31:AE31"/>
    <mergeCell ref="AF31:AK31"/>
    <mergeCell ref="A25:AE25"/>
    <mergeCell ref="AF25:AK25"/>
    <mergeCell ref="BX35:CE35"/>
    <mergeCell ref="CF35:CX35"/>
    <mergeCell ref="BX28:CE28"/>
    <mergeCell ref="CF28:CX28"/>
    <mergeCell ref="BX29:CE29"/>
    <mergeCell ref="CF29:CX29"/>
    <mergeCell ref="BX32:CE32"/>
    <mergeCell ref="CF32:CX32"/>
    <mergeCell ref="BX36:CE36"/>
    <mergeCell ref="CF36:CX36"/>
    <mergeCell ref="BX41:CE41"/>
    <mergeCell ref="CF41:CX41"/>
    <mergeCell ref="BX37:CE37"/>
    <mergeCell ref="CF37:CX37"/>
    <mergeCell ref="BX42:CE42"/>
    <mergeCell ref="CF42:CX42"/>
    <mergeCell ref="BX39:CE39"/>
    <mergeCell ref="AL38:BA38"/>
    <mergeCell ref="BB38:BW38"/>
    <mergeCell ref="BX38:CE38"/>
    <mergeCell ref="CF38:CX38"/>
    <mergeCell ref="AL39:BA39"/>
    <mergeCell ref="BB39:BW39"/>
    <mergeCell ref="CF39:CX39"/>
    <mergeCell ref="AL71:BA71"/>
    <mergeCell ref="BB71:BW71"/>
    <mergeCell ref="AL69:BA69"/>
    <mergeCell ref="BB69:BW69"/>
    <mergeCell ref="AL70:BA70"/>
    <mergeCell ref="BB70:BW70"/>
    <mergeCell ref="AL85:BA85"/>
    <mergeCell ref="BB85:BW85"/>
    <mergeCell ref="BX55:CE55"/>
    <mergeCell ref="CF55:CX55"/>
    <mergeCell ref="AL74:BA74"/>
    <mergeCell ref="BB74:BW74"/>
    <mergeCell ref="AL68:BA68"/>
    <mergeCell ref="BB68:BW68"/>
    <mergeCell ref="AL73:BA73"/>
    <mergeCell ref="BB73:BW73"/>
    <mergeCell ref="AL72:BA72"/>
    <mergeCell ref="BB72:BW72"/>
    <mergeCell ref="AL82:BA82"/>
    <mergeCell ref="BB82:BW82"/>
    <mergeCell ref="AL78:BA78"/>
    <mergeCell ref="BB78:BW78"/>
    <mergeCell ref="AL80:BA80"/>
    <mergeCell ref="BB80:BW80"/>
    <mergeCell ref="BX79:CE79"/>
    <mergeCell ref="CF79:CX79"/>
    <mergeCell ref="AL79:BA79"/>
    <mergeCell ref="BB79:BW79"/>
    <mergeCell ref="A38:AE38"/>
    <mergeCell ref="AF38:AK38"/>
    <mergeCell ref="BX51:CE51"/>
    <mergeCell ref="CF51:CX51"/>
    <mergeCell ref="BX45:CE45"/>
    <mergeCell ref="CF45:CX45"/>
    <mergeCell ref="BX47:CE47"/>
    <mergeCell ref="CF47:CX47"/>
    <mergeCell ref="BX46:CE46"/>
    <mergeCell ref="CF46:CX46"/>
    <mergeCell ref="A36:AE36"/>
    <mergeCell ref="AF36:AK36"/>
    <mergeCell ref="A37:AE37"/>
    <mergeCell ref="AF37:AK37"/>
    <mergeCell ref="A41:AE41"/>
    <mergeCell ref="AF41:AK41"/>
    <mergeCell ref="AL41:BA41"/>
    <mergeCell ref="BB41:BW41"/>
    <mergeCell ref="A39:AE39"/>
    <mergeCell ref="AF39:AK39"/>
    <mergeCell ref="A40:AE40"/>
    <mergeCell ref="AF40:AK40"/>
    <mergeCell ref="BX31:CE31"/>
    <mergeCell ref="CF31:CX31"/>
    <mergeCell ref="BX33:CE33"/>
    <mergeCell ref="CF33:CX33"/>
    <mergeCell ref="AL37:BA37"/>
    <mergeCell ref="BB37:BW37"/>
    <mergeCell ref="AL36:BA36"/>
    <mergeCell ref="BB36:BW36"/>
    <mergeCell ref="BX43:CE43"/>
    <mergeCell ref="CF43:CX43"/>
    <mergeCell ref="A42:AE42"/>
    <mergeCell ref="AF42:AK42"/>
    <mergeCell ref="A43:AE43"/>
    <mergeCell ref="AF43:AK43"/>
    <mergeCell ref="AL43:BA43"/>
    <mergeCell ref="BB43:BW43"/>
    <mergeCell ref="AL42:BA42"/>
    <mergeCell ref="BB42:BW42"/>
    <mergeCell ref="BX52:CE52"/>
    <mergeCell ref="CF52:CX52"/>
    <mergeCell ref="A52:AE52"/>
    <mergeCell ref="AF52:AK52"/>
    <mergeCell ref="AL52:BA52"/>
    <mergeCell ref="BB52:BW52"/>
    <mergeCell ref="BX77:CE77"/>
    <mergeCell ref="CF77:CX77"/>
    <mergeCell ref="A77:AE77"/>
    <mergeCell ref="AF77:AK77"/>
    <mergeCell ref="AL77:BA77"/>
    <mergeCell ref="BB77:BW77"/>
    <mergeCell ref="A101:AE101"/>
    <mergeCell ref="AF101:AK101"/>
    <mergeCell ref="AL101:BA101"/>
    <mergeCell ref="A102:AE102"/>
    <mergeCell ref="AF102:AK102"/>
    <mergeCell ref="AL102:BA102"/>
    <mergeCell ref="BB101:BW101"/>
    <mergeCell ref="BX101:CE101"/>
    <mergeCell ref="CF101:CX101"/>
    <mergeCell ref="BB102:BW102"/>
    <mergeCell ref="BX102:CE102"/>
    <mergeCell ref="CF102:CX102"/>
  </mergeCells>
  <printOptions/>
  <pageMargins left="0.9097222222222222" right="0.1902777777777778" top="0.2597222222222222" bottom="0.20972222222222223" header="0.19652777777777777" footer="0.5118055555555556"/>
  <pageSetup horizontalDpi="300" verticalDpi="300" orientation="portrait" paperSize="9" scale="58" r:id="rId1"/>
  <headerFooter alignWithMargins="0">
    <oddHeader>&amp;R&amp;"Times New Roman,Обычный"&amp;7Подготовлено с использованием системы КонсультантПлюс</oddHeader>
  </headerFooter>
  <rowBreaks count="2" manualBreakCount="2">
    <brk id="69" max="104" man="1"/>
    <brk id="104" max="104" man="1"/>
  </rowBreaks>
</worksheet>
</file>

<file path=xl/worksheets/sheet2.xml><?xml version="1.0" encoding="utf-8"?>
<worksheet xmlns="http://schemas.openxmlformats.org/spreadsheetml/2006/main" xmlns:r="http://schemas.openxmlformats.org/officeDocument/2006/relationships">
  <dimension ref="A1:DY87"/>
  <sheetViews>
    <sheetView tabSelected="1" view="pageBreakPreview" zoomScaleSheetLayoutView="100" zoomScalePageLayoutView="0" workbookViewId="0" topLeftCell="A1">
      <selection activeCell="BK7" sqref="BK7:BV7"/>
    </sheetView>
  </sheetViews>
  <sheetFormatPr defaultColWidth="0.875" defaultRowHeight="12.75"/>
  <cols>
    <col min="1" max="28" width="0.875" style="5" customWidth="1"/>
    <col min="29" max="29" width="17.25390625" style="5" customWidth="1"/>
    <col min="30" max="30" width="0" style="5" hidden="1" customWidth="1"/>
    <col min="31" max="35" width="0.875" style="5" customWidth="1"/>
    <col min="36" max="36" width="2.375" style="5" customWidth="1"/>
    <col min="37" max="37" width="1.25" style="5" customWidth="1"/>
    <col min="38" max="38" width="1.75390625" style="5" customWidth="1"/>
    <col min="39" max="39" width="2.25390625" style="5" customWidth="1"/>
    <col min="40" max="40" width="3.75390625" style="5" customWidth="1"/>
    <col min="41" max="41" width="1.625" style="5" customWidth="1"/>
    <col min="42" max="42" width="2.00390625" style="5" customWidth="1"/>
    <col min="43" max="43" width="3.00390625" style="5" customWidth="1"/>
    <col min="44" max="44" width="11.625" style="5" customWidth="1"/>
    <col min="45" max="45" width="0" style="5" hidden="1" customWidth="1"/>
    <col min="46" max="61" width="0.875" style="5" customWidth="1"/>
    <col min="62" max="62" width="2.875" style="5" customWidth="1"/>
    <col min="63" max="73" width="0.875" style="5" customWidth="1"/>
    <col min="74" max="74" width="6.25390625" style="5" customWidth="1"/>
    <col min="75" max="78" width="0.875" style="5" customWidth="1"/>
    <col min="79" max="79" width="1.37890625" style="5" customWidth="1"/>
    <col min="80" max="84" width="0.875" style="5" customWidth="1"/>
    <col min="85" max="85" width="5.125" style="5" customWidth="1"/>
    <col min="86" max="86" width="8.125" style="7" hidden="1" customWidth="1"/>
    <col min="87" max="87" width="0.875" style="7" customWidth="1"/>
    <col min="88" max="88" width="1.625" style="7" customWidth="1"/>
    <col min="89" max="89" width="5.75390625" style="7" customWidth="1"/>
    <col min="90" max="90" width="0.875" style="7" customWidth="1"/>
    <col min="91" max="91" width="1.875" style="7" customWidth="1"/>
    <col min="92" max="92" width="1.75390625" style="7" customWidth="1"/>
    <col min="93" max="93" width="3.625" style="7" customWidth="1"/>
    <col min="94" max="94" width="2.25390625" style="7" customWidth="1"/>
    <col min="95" max="95" width="3.375" style="7" customWidth="1"/>
    <col min="96" max="96" width="1.75390625" style="7" customWidth="1"/>
    <col min="97" max="97" width="2.375" style="7" customWidth="1"/>
    <col min="98" max="98" width="2.125" style="7" customWidth="1"/>
    <col min="99" max="99" width="2.75390625" style="7" customWidth="1"/>
    <col min="100" max="100" width="3.75390625" style="7" customWidth="1"/>
    <col min="101" max="101" width="1.875" style="7" customWidth="1"/>
    <col min="102" max="102" width="0.875" style="7" customWidth="1"/>
    <col min="103" max="103" width="2.00390625" style="7" customWidth="1"/>
    <col min="104" max="104" width="2.75390625" style="7" customWidth="1"/>
    <col min="105" max="106" width="0.875" style="7" customWidth="1"/>
    <col min="107" max="107" width="2.625" style="7" customWidth="1"/>
    <col min="108" max="108" width="0.875" style="7" customWidth="1"/>
    <col min="109" max="109" width="3.375" style="7" customWidth="1"/>
    <col min="110" max="111" width="0.875" style="7" customWidth="1"/>
    <col min="112" max="112" width="3.25390625" style="7" customWidth="1"/>
    <col min="113" max="16384" width="0.875" style="7" customWidth="1"/>
  </cols>
  <sheetData>
    <row r="1" ht="11.25">
      <c r="CG1" s="6" t="s">
        <v>198</v>
      </c>
    </row>
    <row r="2" spans="1:85" ht="12.75">
      <c r="A2" s="152" t="s">
        <v>199</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row>
    <row r="3" spans="41:55" ht="6.75" customHeight="1">
      <c r="AO3" s="4"/>
      <c r="AP3" s="4"/>
      <c r="AQ3" s="4"/>
      <c r="AR3" s="4"/>
      <c r="AS3" s="4"/>
      <c r="AT3" s="4"/>
      <c r="AU3" s="4"/>
      <c r="AV3" s="4"/>
      <c r="AW3" s="4"/>
      <c r="AX3" s="4"/>
      <c r="AY3" s="4"/>
      <c r="AZ3" s="4"/>
      <c r="BA3" s="4"/>
      <c r="BB3" s="4"/>
      <c r="BC3" s="4"/>
    </row>
    <row r="4" spans="1:85" s="25" customFormat="1" ht="28.5" customHeight="1">
      <c r="A4" s="99" t="s">
        <v>114</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t="s">
        <v>115</v>
      </c>
      <c r="AF4" s="99"/>
      <c r="AG4" s="99"/>
      <c r="AH4" s="99"/>
      <c r="AI4" s="99"/>
      <c r="AJ4" s="99"/>
      <c r="AK4" s="99" t="s">
        <v>200</v>
      </c>
      <c r="AL4" s="99"/>
      <c r="AM4" s="99"/>
      <c r="AN4" s="99"/>
      <c r="AO4" s="99"/>
      <c r="AP4" s="99"/>
      <c r="AQ4" s="99"/>
      <c r="AR4" s="99"/>
      <c r="AS4" s="99"/>
      <c r="AT4" s="99" t="s">
        <v>116</v>
      </c>
      <c r="AU4" s="99"/>
      <c r="AV4" s="99"/>
      <c r="AW4" s="99"/>
      <c r="AX4" s="99"/>
      <c r="AY4" s="99"/>
      <c r="AZ4" s="99"/>
      <c r="BA4" s="99"/>
      <c r="BB4" s="99"/>
      <c r="BC4" s="99"/>
      <c r="BD4" s="99"/>
      <c r="BE4" s="99"/>
      <c r="BF4" s="99"/>
      <c r="BG4" s="99"/>
      <c r="BH4" s="99"/>
      <c r="BI4" s="99"/>
      <c r="BJ4" s="99"/>
      <c r="BK4" s="99" t="s">
        <v>117</v>
      </c>
      <c r="BL4" s="99"/>
      <c r="BM4" s="99"/>
      <c r="BN4" s="99"/>
      <c r="BO4" s="99"/>
      <c r="BP4" s="99"/>
      <c r="BQ4" s="99"/>
      <c r="BR4" s="99"/>
      <c r="BS4" s="99"/>
      <c r="BT4" s="99"/>
      <c r="BU4" s="99"/>
      <c r="BV4" s="99"/>
      <c r="BW4" s="99" t="s">
        <v>118</v>
      </c>
      <c r="BX4" s="99"/>
      <c r="BY4" s="99"/>
      <c r="BZ4" s="99"/>
      <c r="CA4" s="99"/>
      <c r="CB4" s="99"/>
      <c r="CC4" s="99"/>
      <c r="CD4" s="99"/>
      <c r="CE4" s="99"/>
      <c r="CF4" s="99"/>
      <c r="CG4" s="99"/>
    </row>
    <row r="5" spans="1:85" s="25" customFormat="1" ht="56.25"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row>
    <row r="6" spans="1:85" s="25" customFormat="1" ht="12.75">
      <c r="A6" s="101">
        <v>1</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v>2</v>
      </c>
      <c r="AF6" s="101"/>
      <c r="AG6" s="101"/>
      <c r="AH6" s="101"/>
      <c r="AI6" s="101"/>
      <c r="AJ6" s="101"/>
      <c r="AK6" s="101">
        <v>3</v>
      </c>
      <c r="AL6" s="101"/>
      <c r="AM6" s="101"/>
      <c r="AN6" s="101"/>
      <c r="AO6" s="101"/>
      <c r="AP6" s="101"/>
      <c r="AQ6" s="101"/>
      <c r="AR6" s="101"/>
      <c r="AS6" s="101"/>
      <c r="AT6" s="101">
        <v>4</v>
      </c>
      <c r="AU6" s="101"/>
      <c r="AV6" s="101"/>
      <c r="AW6" s="101"/>
      <c r="AX6" s="101"/>
      <c r="AY6" s="101"/>
      <c r="AZ6" s="101"/>
      <c r="BA6" s="101"/>
      <c r="BB6" s="101"/>
      <c r="BC6" s="101"/>
      <c r="BD6" s="101"/>
      <c r="BE6" s="101"/>
      <c r="BF6" s="101"/>
      <c r="BG6" s="101"/>
      <c r="BH6" s="101"/>
      <c r="BI6" s="101"/>
      <c r="BJ6" s="101"/>
      <c r="BK6" s="101">
        <v>5</v>
      </c>
      <c r="BL6" s="101"/>
      <c r="BM6" s="101"/>
      <c r="BN6" s="101"/>
      <c r="BO6" s="101"/>
      <c r="BP6" s="101"/>
      <c r="BQ6" s="101"/>
      <c r="BR6" s="101"/>
      <c r="BS6" s="101"/>
      <c r="BT6" s="101"/>
      <c r="BU6" s="101"/>
      <c r="BV6" s="101"/>
      <c r="BW6" s="101">
        <v>6</v>
      </c>
      <c r="BX6" s="101"/>
      <c r="BY6" s="101"/>
      <c r="BZ6" s="101"/>
      <c r="CA6" s="101"/>
      <c r="CB6" s="101"/>
      <c r="CC6" s="101"/>
      <c r="CD6" s="101"/>
      <c r="CE6" s="101"/>
      <c r="CF6" s="101"/>
      <c r="CG6" s="101"/>
    </row>
    <row r="7" spans="1:129" s="23" customFormat="1" ht="32.25" customHeight="1">
      <c r="A7" s="48" t="s">
        <v>54</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143" t="s">
        <v>201</v>
      </c>
      <c r="AF7" s="143"/>
      <c r="AG7" s="143"/>
      <c r="AH7" s="143"/>
      <c r="AI7" s="143"/>
      <c r="AJ7" s="143"/>
      <c r="AK7" s="149" t="s">
        <v>105</v>
      </c>
      <c r="AL7" s="150"/>
      <c r="AM7" s="150"/>
      <c r="AN7" s="150"/>
      <c r="AO7" s="150"/>
      <c r="AP7" s="150"/>
      <c r="AQ7" s="150"/>
      <c r="AR7" s="150"/>
      <c r="AS7" s="151"/>
      <c r="AT7" s="139">
        <v>69199579.85</v>
      </c>
      <c r="AU7" s="139"/>
      <c r="AV7" s="139"/>
      <c r="AW7" s="139"/>
      <c r="AX7" s="139"/>
      <c r="AY7" s="139"/>
      <c r="AZ7" s="139"/>
      <c r="BA7" s="139"/>
      <c r="BB7" s="139"/>
      <c r="BC7" s="139"/>
      <c r="BD7" s="139"/>
      <c r="BE7" s="139"/>
      <c r="BF7" s="139"/>
      <c r="BG7" s="139"/>
      <c r="BH7" s="139"/>
      <c r="BI7" s="139"/>
      <c r="BJ7" s="139"/>
      <c r="BK7" s="139">
        <v>60976305.66</v>
      </c>
      <c r="BL7" s="139"/>
      <c r="BM7" s="139"/>
      <c r="BN7" s="139"/>
      <c r="BO7" s="139"/>
      <c r="BP7" s="139"/>
      <c r="BQ7" s="139"/>
      <c r="BR7" s="139"/>
      <c r="BS7" s="139"/>
      <c r="BT7" s="139"/>
      <c r="BU7" s="139"/>
      <c r="BV7" s="139"/>
      <c r="BW7" s="139">
        <f>AT7-BK7</f>
        <v>8223274.189999998</v>
      </c>
      <c r="BX7" s="139"/>
      <c r="BY7" s="139"/>
      <c r="BZ7" s="139"/>
      <c r="CA7" s="139"/>
      <c r="CB7" s="139"/>
      <c r="CC7" s="139"/>
      <c r="CD7" s="139"/>
      <c r="CE7" s="139"/>
      <c r="CF7" s="139"/>
      <c r="CG7" s="139"/>
      <c r="CH7" s="23">
        <f>BK7/AT7*100</f>
        <v>88.11658364425749</v>
      </c>
      <c r="CJ7" s="148"/>
      <c r="CK7" s="148"/>
      <c r="CL7" s="148"/>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row>
    <row r="8" spans="1:129" s="20" customFormat="1" ht="135.75" customHeight="1">
      <c r="A8" s="47" t="s">
        <v>151</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122">
        <v>200</v>
      </c>
      <c r="AF8" s="122"/>
      <c r="AG8" s="122"/>
      <c r="AH8" s="122"/>
      <c r="AI8" s="122"/>
      <c r="AJ8" s="122"/>
      <c r="AK8" s="123" t="s">
        <v>50</v>
      </c>
      <c r="AL8" s="123"/>
      <c r="AM8" s="123"/>
      <c r="AN8" s="123"/>
      <c r="AO8" s="123"/>
      <c r="AP8" s="123"/>
      <c r="AQ8" s="123"/>
      <c r="AR8" s="123"/>
      <c r="AS8" s="123"/>
      <c r="AT8" s="124">
        <v>687200</v>
      </c>
      <c r="AU8" s="124"/>
      <c r="AV8" s="124"/>
      <c r="AW8" s="124"/>
      <c r="AX8" s="124"/>
      <c r="AY8" s="124"/>
      <c r="AZ8" s="124"/>
      <c r="BA8" s="124"/>
      <c r="BB8" s="124"/>
      <c r="BC8" s="124"/>
      <c r="BD8" s="124"/>
      <c r="BE8" s="124"/>
      <c r="BF8" s="124"/>
      <c r="BG8" s="124"/>
      <c r="BH8" s="124"/>
      <c r="BI8" s="124"/>
      <c r="BJ8" s="124"/>
      <c r="BK8" s="124">
        <v>677871.79</v>
      </c>
      <c r="BL8" s="124"/>
      <c r="BM8" s="124"/>
      <c r="BN8" s="124"/>
      <c r="BO8" s="124"/>
      <c r="BP8" s="124"/>
      <c r="BQ8" s="124"/>
      <c r="BR8" s="124"/>
      <c r="BS8" s="124"/>
      <c r="BT8" s="124"/>
      <c r="BU8" s="124"/>
      <c r="BV8" s="124"/>
      <c r="BW8" s="124">
        <f>AT8-BK8</f>
        <v>9328.209999999963</v>
      </c>
      <c r="BX8" s="124"/>
      <c r="BY8" s="124"/>
      <c r="BZ8" s="124"/>
      <c r="CA8" s="124"/>
      <c r="CB8" s="124"/>
      <c r="CC8" s="124"/>
      <c r="CD8" s="124"/>
      <c r="CE8" s="124"/>
      <c r="CF8" s="124"/>
      <c r="CG8" s="124"/>
      <c r="CH8" s="23">
        <f aca="true" t="shared" si="0" ref="CH8:CH74">BK8/AT8*100</f>
        <v>98.64257712456345</v>
      </c>
      <c r="CJ8" s="27"/>
      <c r="CK8" s="27"/>
      <c r="CL8" s="27"/>
      <c r="CM8" s="28"/>
      <c r="CN8" s="28"/>
      <c r="CO8" s="28"/>
      <c r="CP8" s="28"/>
      <c r="CQ8" s="28"/>
      <c r="CR8" s="28"/>
      <c r="CS8" s="28"/>
      <c r="CT8" s="28"/>
      <c r="CU8" s="28"/>
      <c r="CV8" s="28"/>
      <c r="CW8" s="28"/>
      <c r="CX8" s="28"/>
      <c r="CY8" s="28"/>
      <c r="CZ8" s="28"/>
      <c r="DA8" s="28"/>
      <c r="DB8" s="27"/>
      <c r="DC8" s="27"/>
      <c r="DD8" s="27"/>
      <c r="DE8" s="27"/>
      <c r="DF8" s="27"/>
      <c r="DG8" s="27"/>
      <c r="DH8" s="27"/>
      <c r="DI8" s="27"/>
      <c r="DJ8" s="27"/>
      <c r="DK8" s="27"/>
      <c r="DL8" s="27"/>
      <c r="DM8" s="27"/>
      <c r="DN8" s="27"/>
      <c r="DO8" s="27"/>
      <c r="DP8" s="27"/>
      <c r="DQ8" s="27"/>
      <c r="DR8" s="27"/>
      <c r="DS8" s="27"/>
      <c r="DT8" s="27"/>
      <c r="DU8" s="27"/>
      <c r="DV8" s="27"/>
      <c r="DW8" s="27"/>
      <c r="DX8" s="27"/>
      <c r="DY8" s="27"/>
    </row>
    <row r="9" spans="1:129" s="20" customFormat="1" ht="134.25" customHeight="1">
      <c r="A9" s="47" t="s">
        <v>48</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122">
        <v>200</v>
      </c>
      <c r="AF9" s="122"/>
      <c r="AG9" s="122"/>
      <c r="AH9" s="122"/>
      <c r="AI9" s="122"/>
      <c r="AJ9" s="122"/>
      <c r="AK9" s="123" t="s">
        <v>51</v>
      </c>
      <c r="AL9" s="123"/>
      <c r="AM9" s="123"/>
      <c r="AN9" s="123"/>
      <c r="AO9" s="123"/>
      <c r="AP9" s="123"/>
      <c r="AQ9" s="123"/>
      <c r="AR9" s="123"/>
      <c r="AS9" s="123"/>
      <c r="AT9" s="124">
        <v>203800</v>
      </c>
      <c r="AU9" s="124"/>
      <c r="AV9" s="124"/>
      <c r="AW9" s="124"/>
      <c r="AX9" s="124"/>
      <c r="AY9" s="124"/>
      <c r="AZ9" s="124"/>
      <c r="BA9" s="124"/>
      <c r="BB9" s="124"/>
      <c r="BC9" s="124"/>
      <c r="BD9" s="124"/>
      <c r="BE9" s="124"/>
      <c r="BF9" s="124"/>
      <c r="BG9" s="124"/>
      <c r="BH9" s="124"/>
      <c r="BI9" s="124"/>
      <c r="BJ9" s="124"/>
      <c r="BK9" s="124">
        <v>202246.4</v>
      </c>
      <c r="BL9" s="124"/>
      <c r="BM9" s="124"/>
      <c r="BN9" s="124"/>
      <c r="BO9" s="124"/>
      <c r="BP9" s="124"/>
      <c r="BQ9" s="124"/>
      <c r="BR9" s="124"/>
      <c r="BS9" s="124"/>
      <c r="BT9" s="124"/>
      <c r="BU9" s="124"/>
      <c r="BV9" s="124"/>
      <c r="BW9" s="124">
        <f>AT9-BK9</f>
        <v>1553.6000000000058</v>
      </c>
      <c r="BX9" s="124"/>
      <c r="BY9" s="124"/>
      <c r="BZ9" s="124"/>
      <c r="CA9" s="124"/>
      <c r="CB9" s="124"/>
      <c r="CC9" s="124"/>
      <c r="CD9" s="124"/>
      <c r="CE9" s="124"/>
      <c r="CF9" s="124"/>
      <c r="CG9" s="124"/>
      <c r="CH9" s="23">
        <f t="shared" si="0"/>
        <v>99.23768400392542</v>
      </c>
      <c r="CJ9" s="27"/>
      <c r="CK9" s="27"/>
      <c r="CL9" s="27"/>
      <c r="CM9" s="28"/>
      <c r="CN9" s="28"/>
      <c r="CO9" s="28"/>
      <c r="CP9" s="28"/>
      <c r="CQ9" s="28"/>
      <c r="CR9" s="28"/>
      <c r="CS9" s="28"/>
      <c r="CT9" s="28"/>
      <c r="CU9" s="28"/>
      <c r="CV9" s="28"/>
      <c r="CW9" s="28"/>
      <c r="CX9" s="28"/>
      <c r="CY9" s="28"/>
      <c r="CZ9" s="28"/>
      <c r="DA9" s="28"/>
      <c r="DB9" s="27"/>
      <c r="DC9" s="27"/>
      <c r="DD9" s="27"/>
      <c r="DE9" s="27"/>
      <c r="DF9" s="27"/>
      <c r="DG9" s="27"/>
      <c r="DH9" s="27"/>
      <c r="DI9" s="27"/>
      <c r="DJ9" s="27"/>
      <c r="DK9" s="27"/>
      <c r="DL9" s="27"/>
      <c r="DM9" s="27"/>
      <c r="DN9" s="27"/>
      <c r="DO9" s="27"/>
      <c r="DP9" s="27"/>
      <c r="DQ9" s="27"/>
      <c r="DR9" s="27"/>
      <c r="DS9" s="27"/>
      <c r="DT9" s="27"/>
      <c r="DU9" s="27"/>
      <c r="DV9" s="27"/>
      <c r="DW9" s="27"/>
      <c r="DX9" s="27"/>
      <c r="DY9" s="27"/>
    </row>
    <row r="10" spans="1:129" s="20" customFormat="1" ht="119.25" customHeight="1">
      <c r="A10" s="47" t="s">
        <v>49</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122">
        <v>200</v>
      </c>
      <c r="AF10" s="122"/>
      <c r="AG10" s="122"/>
      <c r="AH10" s="122"/>
      <c r="AI10" s="122"/>
      <c r="AJ10" s="122"/>
      <c r="AK10" s="123" t="s">
        <v>52</v>
      </c>
      <c r="AL10" s="123"/>
      <c r="AM10" s="123"/>
      <c r="AN10" s="123"/>
      <c r="AO10" s="123"/>
      <c r="AP10" s="123"/>
      <c r="AQ10" s="123"/>
      <c r="AR10" s="123"/>
      <c r="AS10" s="123"/>
      <c r="AT10" s="124">
        <v>48800</v>
      </c>
      <c r="AU10" s="124"/>
      <c r="AV10" s="124"/>
      <c r="AW10" s="124"/>
      <c r="AX10" s="124"/>
      <c r="AY10" s="124"/>
      <c r="AZ10" s="124"/>
      <c r="BA10" s="124"/>
      <c r="BB10" s="124"/>
      <c r="BC10" s="124"/>
      <c r="BD10" s="124"/>
      <c r="BE10" s="124"/>
      <c r="BF10" s="124"/>
      <c r="BG10" s="124"/>
      <c r="BH10" s="124"/>
      <c r="BI10" s="124"/>
      <c r="BJ10" s="124"/>
      <c r="BK10" s="124">
        <v>48712</v>
      </c>
      <c r="BL10" s="124"/>
      <c r="BM10" s="124"/>
      <c r="BN10" s="124"/>
      <c r="BO10" s="124"/>
      <c r="BP10" s="124"/>
      <c r="BQ10" s="124"/>
      <c r="BR10" s="124"/>
      <c r="BS10" s="124"/>
      <c r="BT10" s="124"/>
      <c r="BU10" s="124"/>
      <c r="BV10" s="124"/>
      <c r="BW10" s="124">
        <f>AT10-BK10</f>
        <v>88</v>
      </c>
      <c r="BX10" s="124"/>
      <c r="BY10" s="124"/>
      <c r="BZ10" s="124"/>
      <c r="CA10" s="124"/>
      <c r="CB10" s="124"/>
      <c r="CC10" s="124"/>
      <c r="CD10" s="124"/>
      <c r="CE10" s="124"/>
      <c r="CF10" s="124"/>
      <c r="CG10" s="124"/>
      <c r="CH10" s="23">
        <f t="shared" si="0"/>
        <v>99.81967213114754</v>
      </c>
      <c r="CJ10" s="27"/>
      <c r="CK10" s="27"/>
      <c r="CL10" s="27"/>
      <c r="CM10" s="28"/>
      <c r="CN10" s="28"/>
      <c r="CO10" s="28"/>
      <c r="CP10" s="28"/>
      <c r="CQ10" s="28"/>
      <c r="CR10" s="28"/>
      <c r="CS10" s="28"/>
      <c r="CT10" s="28"/>
      <c r="CU10" s="28"/>
      <c r="CV10" s="28"/>
      <c r="CW10" s="28"/>
      <c r="CX10" s="28"/>
      <c r="CY10" s="28"/>
      <c r="CZ10" s="28"/>
      <c r="DA10" s="28"/>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row>
    <row r="11" spans="1:129" s="20" customFormat="1" ht="134.25" customHeight="1">
      <c r="A11" s="47" t="s">
        <v>53</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24"/>
      <c r="AE11" s="153">
        <v>200</v>
      </c>
      <c r="AF11" s="153"/>
      <c r="AG11" s="153"/>
      <c r="AH11" s="153"/>
      <c r="AI11" s="153"/>
      <c r="AJ11" s="153"/>
      <c r="AK11" s="123" t="s">
        <v>149</v>
      </c>
      <c r="AL11" s="123"/>
      <c r="AM11" s="123"/>
      <c r="AN11" s="123"/>
      <c r="AO11" s="123"/>
      <c r="AP11" s="123"/>
      <c r="AQ11" s="123"/>
      <c r="AR11" s="123"/>
      <c r="AS11" s="123"/>
      <c r="AT11" s="124">
        <v>16000</v>
      </c>
      <c r="AU11" s="124"/>
      <c r="AV11" s="124"/>
      <c r="AW11" s="124"/>
      <c r="AX11" s="124"/>
      <c r="AY11" s="124"/>
      <c r="AZ11" s="124"/>
      <c r="BA11" s="124"/>
      <c r="BB11" s="124"/>
      <c r="BC11" s="124"/>
      <c r="BD11" s="124"/>
      <c r="BE11" s="124"/>
      <c r="BF11" s="124"/>
      <c r="BG11" s="124"/>
      <c r="BH11" s="124"/>
      <c r="BI11" s="124"/>
      <c r="BJ11" s="124"/>
      <c r="BK11" s="124">
        <v>2500</v>
      </c>
      <c r="BL11" s="124"/>
      <c r="BM11" s="124"/>
      <c r="BN11" s="124"/>
      <c r="BO11" s="124"/>
      <c r="BP11" s="124"/>
      <c r="BQ11" s="124"/>
      <c r="BR11" s="124"/>
      <c r="BS11" s="124"/>
      <c r="BT11" s="124"/>
      <c r="BU11" s="124"/>
      <c r="BV11" s="124"/>
      <c r="BW11" s="124">
        <f>AT11-BK11</f>
        <v>13500</v>
      </c>
      <c r="BX11" s="124"/>
      <c r="BY11" s="124"/>
      <c r="BZ11" s="124"/>
      <c r="CA11" s="124"/>
      <c r="CB11" s="124"/>
      <c r="CC11" s="124"/>
      <c r="CD11" s="124"/>
      <c r="CE11" s="124"/>
      <c r="CF11" s="124"/>
      <c r="CG11" s="124"/>
      <c r="CH11" s="20">
        <f t="shared" si="0"/>
        <v>15.625</v>
      </c>
      <c r="CJ11" s="27"/>
      <c r="CK11" s="27"/>
      <c r="CL11" s="27"/>
      <c r="CM11" s="28"/>
      <c r="CN11" s="28"/>
      <c r="CO11" s="28"/>
      <c r="CP11" s="28"/>
      <c r="CQ11" s="28"/>
      <c r="CR11" s="28"/>
      <c r="CS11" s="28"/>
      <c r="CT11" s="28"/>
      <c r="CU11" s="28"/>
      <c r="CV11" s="28"/>
      <c r="CW11" s="28"/>
      <c r="CX11" s="28"/>
      <c r="CY11" s="28"/>
      <c r="CZ11" s="28"/>
      <c r="DA11" s="28"/>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row>
    <row r="12" spans="1:129" s="20" customFormat="1" ht="109.5" customHeight="1">
      <c r="A12" s="47" t="s">
        <v>340</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125">
        <v>200</v>
      </c>
      <c r="AF12" s="125"/>
      <c r="AG12" s="125"/>
      <c r="AH12" s="125"/>
      <c r="AI12" s="125"/>
      <c r="AJ12" s="125"/>
      <c r="AK12" s="123" t="s">
        <v>5</v>
      </c>
      <c r="AL12" s="123"/>
      <c r="AM12" s="123"/>
      <c r="AN12" s="123"/>
      <c r="AO12" s="123"/>
      <c r="AP12" s="123"/>
      <c r="AQ12" s="123"/>
      <c r="AR12" s="123"/>
      <c r="AS12" s="123"/>
      <c r="AT12" s="124">
        <v>20000</v>
      </c>
      <c r="AU12" s="124"/>
      <c r="AV12" s="124"/>
      <c r="AW12" s="124"/>
      <c r="AX12" s="124"/>
      <c r="AY12" s="124"/>
      <c r="AZ12" s="124"/>
      <c r="BA12" s="124"/>
      <c r="BB12" s="124"/>
      <c r="BC12" s="124"/>
      <c r="BD12" s="124"/>
      <c r="BE12" s="124"/>
      <c r="BF12" s="124"/>
      <c r="BG12" s="124"/>
      <c r="BH12" s="124"/>
      <c r="BI12" s="124"/>
      <c r="BJ12" s="124"/>
      <c r="BK12" s="124">
        <v>15000</v>
      </c>
      <c r="BL12" s="124"/>
      <c r="BM12" s="124"/>
      <c r="BN12" s="124"/>
      <c r="BO12" s="124"/>
      <c r="BP12" s="124"/>
      <c r="BQ12" s="124"/>
      <c r="BR12" s="124"/>
      <c r="BS12" s="124"/>
      <c r="BT12" s="124"/>
      <c r="BU12" s="124"/>
      <c r="BV12" s="124"/>
      <c r="BW12" s="124">
        <f>AT12-BK12</f>
        <v>5000</v>
      </c>
      <c r="BX12" s="124"/>
      <c r="BY12" s="124"/>
      <c r="BZ12" s="124"/>
      <c r="CA12" s="124"/>
      <c r="CB12" s="124"/>
      <c r="CC12" s="124"/>
      <c r="CD12" s="124"/>
      <c r="CE12" s="124"/>
      <c r="CF12" s="124"/>
      <c r="CG12" s="124"/>
      <c r="CH12" s="23">
        <f t="shared" si="0"/>
        <v>75</v>
      </c>
      <c r="CJ12" s="27"/>
      <c r="CK12" s="27"/>
      <c r="CL12" s="27"/>
      <c r="CM12" s="29"/>
      <c r="CN12" s="29"/>
      <c r="CO12" s="29"/>
      <c r="CP12" s="28"/>
      <c r="CQ12" s="28"/>
      <c r="CR12" s="28"/>
      <c r="CS12" s="28"/>
      <c r="CT12" s="28"/>
      <c r="CU12" s="28"/>
      <c r="CV12" s="28"/>
      <c r="CW12" s="28"/>
      <c r="CX12" s="28"/>
      <c r="CY12" s="28"/>
      <c r="CZ12" s="28"/>
      <c r="DA12" s="28"/>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row>
    <row r="13" spans="1:129" s="20" customFormat="1" ht="150" customHeight="1">
      <c r="A13" s="47" t="s">
        <v>341</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125">
        <v>200</v>
      </c>
      <c r="AF13" s="125"/>
      <c r="AG13" s="125"/>
      <c r="AH13" s="125"/>
      <c r="AI13" s="125"/>
      <c r="AJ13" s="125"/>
      <c r="AK13" s="123" t="s">
        <v>342</v>
      </c>
      <c r="AL13" s="123"/>
      <c r="AM13" s="123"/>
      <c r="AN13" s="123"/>
      <c r="AO13" s="123"/>
      <c r="AP13" s="123"/>
      <c r="AQ13" s="123"/>
      <c r="AR13" s="123"/>
      <c r="AS13" s="123"/>
      <c r="AT13" s="124">
        <v>4046800</v>
      </c>
      <c r="AU13" s="124"/>
      <c r="AV13" s="124"/>
      <c r="AW13" s="124"/>
      <c r="AX13" s="124"/>
      <c r="AY13" s="124"/>
      <c r="AZ13" s="124"/>
      <c r="BA13" s="124"/>
      <c r="BB13" s="124"/>
      <c r="BC13" s="124"/>
      <c r="BD13" s="124"/>
      <c r="BE13" s="124"/>
      <c r="BF13" s="124"/>
      <c r="BG13" s="124"/>
      <c r="BH13" s="124"/>
      <c r="BI13" s="124"/>
      <c r="BJ13" s="124"/>
      <c r="BK13" s="124">
        <v>4038221.12</v>
      </c>
      <c r="BL13" s="124"/>
      <c r="BM13" s="124"/>
      <c r="BN13" s="124"/>
      <c r="BO13" s="124"/>
      <c r="BP13" s="124"/>
      <c r="BQ13" s="124"/>
      <c r="BR13" s="124"/>
      <c r="BS13" s="124"/>
      <c r="BT13" s="124"/>
      <c r="BU13" s="124"/>
      <c r="BV13" s="124"/>
      <c r="BW13" s="124">
        <f>AT13-BK13</f>
        <v>8578.879999999888</v>
      </c>
      <c r="BX13" s="124"/>
      <c r="BY13" s="124"/>
      <c r="BZ13" s="124"/>
      <c r="CA13" s="124"/>
      <c r="CB13" s="124"/>
      <c r="CC13" s="124"/>
      <c r="CD13" s="124"/>
      <c r="CE13" s="124"/>
      <c r="CF13" s="124"/>
      <c r="CG13" s="124"/>
      <c r="CH13" s="23">
        <f t="shared" si="0"/>
        <v>99.78800830285658</v>
      </c>
      <c r="CJ13" s="27"/>
      <c r="CK13" s="27"/>
      <c r="CL13" s="27"/>
      <c r="CM13" s="29"/>
      <c r="CN13" s="29"/>
      <c r="CO13" s="29"/>
      <c r="CP13" s="28"/>
      <c r="CQ13" s="28"/>
      <c r="CR13" s="28"/>
      <c r="CS13" s="28"/>
      <c r="CT13" s="28"/>
      <c r="CU13" s="28"/>
      <c r="CV13" s="28"/>
      <c r="CW13" s="28"/>
      <c r="CX13" s="28"/>
      <c r="CY13" s="28"/>
      <c r="CZ13" s="28"/>
      <c r="DA13" s="28"/>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row>
    <row r="14" spans="1:129" s="20" customFormat="1" ht="147" customHeight="1">
      <c r="A14" s="47" t="s">
        <v>343</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125">
        <v>200</v>
      </c>
      <c r="AF14" s="125"/>
      <c r="AG14" s="125"/>
      <c r="AH14" s="125"/>
      <c r="AI14" s="125"/>
      <c r="AJ14" s="125"/>
      <c r="AK14" s="123" t="s">
        <v>344</v>
      </c>
      <c r="AL14" s="123"/>
      <c r="AM14" s="123"/>
      <c r="AN14" s="123"/>
      <c r="AO14" s="123"/>
      <c r="AP14" s="123"/>
      <c r="AQ14" s="123"/>
      <c r="AR14" s="123"/>
      <c r="AS14" s="123"/>
      <c r="AT14" s="124">
        <v>1465200</v>
      </c>
      <c r="AU14" s="124"/>
      <c r="AV14" s="124"/>
      <c r="AW14" s="124"/>
      <c r="AX14" s="124"/>
      <c r="AY14" s="124"/>
      <c r="AZ14" s="124"/>
      <c r="BA14" s="124"/>
      <c r="BB14" s="124"/>
      <c r="BC14" s="124"/>
      <c r="BD14" s="124"/>
      <c r="BE14" s="124"/>
      <c r="BF14" s="124"/>
      <c r="BG14" s="124"/>
      <c r="BH14" s="124"/>
      <c r="BI14" s="124"/>
      <c r="BJ14" s="124"/>
      <c r="BK14" s="124">
        <v>1411577.6</v>
      </c>
      <c r="BL14" s="124"/>
      <c r="BM14" s="124"/>
      <c r="BN14" s="124"/>
      <c r="BO14" s="124"/>
      <c r="BP14" s="124"/>
      <c r="BQ14" s="124"/>
      <c r="BR14" s="124"/>
      <c r="BS14" s="124"/>
      <c r="BT14" s="124"/>
      <c r="BU14" s="124"/>
      <c r="BV14" s="124"/>
      <c r="BW14" s="124">
        <f>AT14-BK14</f>
        <v>53622.39999999991</v>
      </c>
      <c r="BX14" s="124"/>
      <c r="BY14" s="124"/>
      <c r="BZ14" s="124"/>
      <c r="CA14" s="124"/>
      <c r="CB14" s="124"/>
      <c r="CC14" s="124"/>
      <c r="CD14" s="124"/>
      <c r="CE14" s="124"/>
      <c r="CF14" s="124"/>
      <c r="CG14" s="124"/>
      <c r="CH14" s="23">
        <f t="shared" si="0"/>
        <v>96.34026754026755</v>
      </c>
      <c r="CJ14" s="27"/>
      <c r="CK14" s="27"/>
      <c r="CL14" s="27"/>
      <c r="CM14" s="29"/>
      <c r="CN14" s="29"/>
      <c r="CO14" s="29"/>
      <c r="CP14" s="28"/>
      <c r="CQ14" s="28"/>
      <c r="CR14" s="28"/>
      <c r="CS14" s="28"/>
      <c r="CT14" s="28"/>
      <c r="CU14" s="28"/>
      <c r="CV14" s="28"/>
      <c r="CW14" s="28"/>
      <c r="CX14" s="28"/>
      <c r="CY14" s="28"/>
      <c r="CZ14" s="28"/>
      <c r="DA14" s="28"/>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row>
    <row r="15" spans="1:129" s="20" customFormat="1" ht="132" customHeight="1">
      <c r="A15" s="47" t="s">
        <v>345</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125">
        <v>200</v>
      </c>
      <c r="AF15" s="125"/>
      <c r="AG15" s="125"/>
      <c r="AH15" s="125"/>
      <c r="AI15" s="125"/>
      <c r="AJ15" s="125"/>
      <c r="AK15" s="123" t="s">
        <v>346</v>
      </c>
      <c r="AL15" s="123"/>
      <c r="AM15" s="123"/>
      <c r="AN15" s="123"/>
      <c r="AO15" s="123"/>
      <c r="AP15" s="123"/>
      <c r="AQ15" s="123"/>
      <c r="AR15" s="123"/>
      <c r="AS15" s="123"/>
      <c r="AT15" s="124">
        <v>342200</v>
      </c>
      <c r="AU15" s="124"/>
      <c r="AV15" s="124"/>
      <c r="AW15" s="124"/>
      <c r="AX15" s="124"/>
      <c r="AY15" s="124"/>
      <c r="AZ15" s="124"/>
      <c r="BA15" s="124"/>
      <c r="BB15" s="124"/>
      <c r="BC15" s="124"/>
      <c r="BD15" s="124"/>
      <c r="BE15" s="124"/>
      <c r="BF15" s="124"/>
      <c r="BG15" s="124"/>
      <c r="BH15" s="124"/>
      <c r="BI15" s="124"/>
      <c r="BJ15" s="124"/>
      <c r="BK15" s="124">
        <v>342086</v>
      </c>
      <c r="BL15" s="124"/>
      <c r="BM15" s="124"/>
      <c r="BN15" s="124"/>
      <c r="BO15" s="124"/>
      <c r="BP15" s="124"/>
      <c r="BQ15" s="124"/>
      <c r="BR15" s="124"/>
      <c r="BS15" s="124"/>
      <c r="BT15" s="124"/>
      <c r="BU15" s="124"/>
      <c r="BV15" s="124"/>
      <c r="BW15" s="124">
        <f>AT15-BK15</f>
        <v>114</v>
      </c>
      <c r="BX15" s="124"/>
      <c r="BY15" s="124"/>
      <c r="BZ15" s="124"/>
      <c r="CA15" s="124"/>
      <c r="CB15" s="124"/>
      <c r="CC15" s="124"/>
      <c r="CD15" s="124"/>
      <c r="CE15" s="124"/>
      <c r="CF15" s="124"/>
      <c r="CG15" s="124"/>
      <c r="CH15" s="23">
        <f t="shared" si="0"/>
        <v>99.9666861484512</v>
      </c>
      <c r="CJ15" s="27"/>
      <c r="CK15" s="27"/>
      <c r="CL15" s="27"/>
      <c r="CM15" s="29"/>
      <c r="CN15" s="29"/>
      <c r="CO15" s="29"/>
      <c r="CP15" s="28"/>
      <c r="CQ15" s="28"/>
      <c r="CR15" s="28"/>
      <c r="CS15" s="28"/>
      <c r="CT15" s="28"/>
      <c r="CU15" s="28"/>
      <c r="CV15" s="28"/>
      <c r="CW15" s="28"/>
      <c r="CX15" s="28"/>
      <c r="CY15" s="28"/>
      <c r="CZ15" s="28"/>
      <c r="DA15" s="28"/>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row>
    <row r="16" spans="1:129" s="20" customFormat="1" ht="120" customHeight="1">
      <c r="A16" s="47" t="s">
        <v>347</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24"/>
      <c r="AE16" s="122">
        <v>200</v>
      </c>
      <c r="AF16" s="122"/>
      <c r="AG16" s="122"/>
      <c r="AH16" s="122"/>
      <c r="AI16" s="122"/>
      <c r="AJ16" s="122"/>
      <c r="AK16" s="123" t="s">
        <v>348</v>
      </c>
      <c r="AL16" s="123"/>
      <c r="AM16" s="123"/>
      <c r="AN16" s="123"/>
      <c r="AO16" s="123"/>
      <c r="AP16" s="123"/>
      <c r="AQ16" s="123"/>
      <c r="AR16" s="123"/>
      <c r="AS16" s="123"/>
      <c r="AT16" s="124">
        <v>141400</v>
      </c>
      <c r="AU16" s="124"/>
      <c r="AV16" s="124"/>
      <c r="AW16" s="124"/>
      <c r="AX16" s="124"/>
      <c r="AY16" s="124"/>
      <c r="AZ16" s="124"/>
      <c r="BA16" s="124"/>
      <c r="BB16" s="124"/>
      <c r="BC16" s="124"/>
      <c r="BD16" s="124"/>
      <c r="BE16" s="124"/>
      <c r="BF16" s="124"/>
      <c r="BG16" s="124"/>
      <c r="BH16" s="124"/>
      <c r="BI16" s="124"/>
      <c r="BJ16" s="124"/>
      <c r="BK16" s="124">
        <v>141073.34</v>
      </c>
      <c r="BL16" s="124"/>
      <c r="BM16" s="124"/>
      <c r="BN16" s="124"/>
      <c r="BO16" s="124"/>
      <c r="BP16" s="124"/>
      <c r="BQ16" s="124"/>
      <c r="BR16" s="124"/>
      <c r="BS16" s="124"/>
      <c r="BT16" s="124"/>
      <c r="BU16" s="124"/>
      <c r="BV16" s="124"/>
      <c r="BW16" s="124">
        <f>AT16-BK16</f>
        <v>326.6600000000035</v>
      </c>
      <c r="BX16" s="124"/>
      <c r="BY16" s="124"/>
      <c r="BZ16" s="124"/>
      <c r="CA16" s="124"/>
      <c r="CB16" s="124"/>
      <c r="CC16" s="124"/>
      <c r="CD16" s="124"/>
      <c r="CE16" s="124"/>
      <c r="CF16" s="124"/>
      <c r="CG16" s="124"/>
      <c r="CH16" s="23">
        <f t="shared" si="0"/>
        <v>99.76898161244696</v>
      </c>
      <c r="CJ16" s="27"/>
      <c r="CK16" s="27"/>
      <c r="CL16" s="27"/>
      <c r="CM16" s="29"/>
      <c r="CN16" s="29"/>
      <c r="CO16" s="29"/>
      <c r="CP16" s="28"/>
      <c r="CQ16" s="28"/>
      <c r="CR16" s="28"/>
      <c r="CS16" s="28"/>
      <c r="CT16" s="28"/>
      <c r="CU16" s="28"/>
      <c r="CV16" s="28"/>
      <c r="CW16" s="28"/>
      <c r="CX16" s="28"/>
      <c r="CY16" s="28"/>
      <c r="CZ16" s="28"/>
      <c r="DA16" s="28"/>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row>
    <row r="17" spans="1:129" s="20" customFormat="1" ht="135" customHeight="1">
      <c r="A17" s="47" t="s">
        <v>353</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122">
        <v>200</v>
      </c>
      <c r="AF17" s="122"/>
      <c r="AG17" s="122"/>
      <c r="AH17" s="122"/>
      <c r="AI17" s="122"/>
      <c r="AJ17" s="122"/>
      <c r="AK17" s="123" t="s">
        <v>354</v>
      </c>
      <c r="AL17" s="123"/>
      <c r="AM17" s="123"/>
      <c r="AN17" s="123"/>
      <c r="AO17" s="123"/>
      <c r="AP17" s="123"/>
      <c r="AQ17" s="123"/>
      <c r="AR17" s="123"/>
      <c r="AS17" s="123"/>
      <c r="AT17" s="124">
        <v>486200</v>
      </c>
      <c r="AU17" s="124"/>
      <c r="AV17" s="124"/>
      <c r="AW17" s="124"/>
      <c r="AX17" s="124"/>
      <c r="AY17" s="124"/>
      <c r="AZ17" s="124"/>
      <c r="BA17" s="124"/>
      <c r="BB17" s="124"/>
      <c r="BC17" s="124"/>
      <c r="BD17" s="124"/>
      <c r="BE17" s="124"/>
      <c r="BF17" s="124"/>
      <c r="BG17" s="124"/>
      <c r="BH17" s="124"/>
      <c r="BI17" s="124"/>
      <c r="BJ17" s="124"/>
      <c r="BK17" s="124">
        <v>482582.07</v>
      </c>
      <c r="BL17" s="124"/>
      <c r="BM17" s="124"/>
      <c r="BN17" s="124"/>
      <c r="BO17" s="124"/>
      <c r="BP17" s="124"/>
      <c r="BQ17" s="124"/>
      <c r="BR17" s="124"/>
      <c r="BS17" s="124"/>
      <c r="BT17" s="124"/>
      <c r="BU17" s="124"/>
      <c r="BV17" s="124"/>
      <c r="BW17" s="124">
        <f aca="true" t="shared" si="1" ref="BW17:BW23">AT17-BK17</f>
        <v>3617.929999999993</v>
      </c>
      <c r="BX17" s="124"/>
      <c r="BY17" s="124"/>
      <c r="BZ17" s="124"/>
      <c r="CA17" s="124"/>
      <c r="CB17" s="124"/>
      <c r="CC17" s="124"/>
      <c r="CD17" s="124"/>
      <c r="CE17" s="124"/>
      <c r="CF17" s="124"/>
      <c r="CG17" s="124"/>
      <c r="CH17" s="23">
        <f t="shared" si="0"/>
        <v>99.25587618264089</v>
      </c>
      <c r="CJ17" s="27"/>
      <c r="CK17" s="27"/>
      <c r="CL17" s="27"/>
      <c r="CM17" s="29"/>
      <c r="CN17" s="29"/>
      <c r="CO17" s="29"/>
      <c r="CP17" s="28"/>
      <c r="CQ17" s="28"/>
      <c r="CR17" s="28"/>
      <c r="CS17" s="28"/>
      <c r="CT17" s="28"/>
      <c r="CU17" s="28"/>
      <c r="CV17" s="28"/>
      <c r="CW17" s="28"/>
      <c r="CX17" s="28"/>
      <c r="CY17" s="28"/>
      <c r="CZ17" s="28"/>
      <c r="DA17" s="28"/>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row>
    <row r="18" spans="1:129" s="20" customFormat="1" ht="129.75" customHeight="1">
      <c r="A18" s="47" t="s">
        <v>355</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122">
        <v>200</v>
      </c>
      <c r="AF18" s="122"/>
      <c r="AG18" s="122"/>
      <c r="AH18" s="122"/>
      <c r="AI18" s="122"/>
      <c r="AJ18" s="122"/>
      <c r="AK18" s="123" t="s">
        <v>356</v>
      </c>
      <c r="AL18" s="123"/>
      <c r="AM18" s="123"/>
      <c r="AN18" s="123"/>
      <c r="AO18" s="123"/>
      <c r="AP18" s="123"/>
      <c r="AQ18" s="123"/>
      <c r="AR18" s="123"/>
      <c r="AS18" s="123"/>
      <c r="AT18" s="124">
        <v>141800</v>
      </c>
      <c r="AU18" s="124"/>
      <c r="AV18" s="124"/>
      <c r="AW18" s="124"/>
      <c r="AX18" s="124"/>
      <c r="AY18" s="124"/>
      <c r="AZ18" s="124"/>
      <c r="BA18" s="124"/>
      <c r="BB18" s="124"/>
      <c r="BC18" s="124"/>
      <c r="BD18" s="124"/>
      <c r="BE18" s="124"/>
      <c r="BF18" s="124"/>
      <c r="BG18" s="124"/>
      <c r="BH18" s="124"/>
      <c r="BI18" s="124"/>
      <c r="BJ18" s="124"/>
      <c r="BK18" s="124">
        <v>140899.36</v>
      </c>
      <c r="BL18" s="124"/>
      <c r="BM18" s="124"/>
      <c r="BN18" s="124"/>
      <c r="BO18" s="124"/>
      <c r="BP18" s="124"/>
      <c r="BQ18" s="124"/>
      <c r="BR18" s="124"/>
      <c r="BS18" s="124"/>
      <c r="BT18" s="124"/>
      <c r="BU18" s="124"/>
      <c r="BV18" s="124"/>
      <c r="BW18" s="124">
        <f t="shared" si="1"/>
        <v>900.640000000014</v>
      </c>
      <c r="BX18" s="124"/>
      <c r="BY18" s="124"/>
      <c r="BZ18" s="124"/>
      <c r="CA18" s="124"/>
      <c r="CB18" s="124"/>
      <c r="CC18" s="124"/>
      <c r="CD18" s="124"/>
      <c r="CE18" s="124"/>
      <c r="CF18" s="124"/>
      <c r="CG18" s="124"/>
      <c r="CH18" s="23">
        <f t="shared" si="0"/>
        <v>99.36485190409026</v>
      </c>
      <c r="CJ18" s="27"/>
      <c r="CK18" s="27"/>
      <c r="CL18" s="27"/>
      <c r="CM18" s="29"/>
      <c r="CN18" s="29"/>
      <c r="CO18" s="29"/>
      <c r="CP18" s="28"/>
      <c r="CQ18" s="28"/>
      <c r="CR18" s="28"/>
      <c r="CS18" s="28"/>
      <c r="CT18" s="28"/>
      <c r="CU18" s="28"/>
      <c r="CV18" s="28"/>
      <c r="CW18" s="28"/>
      <c r="CX18" s="28"/>
      <c r="CY18" s="28"/>
      <c r="CZ18" s="28"/>
      <c r="DA18" s="28"/>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row>
    <row r="19" spans="1:129" s="20" customFormat="1" ht="128.25" customHeight="1">
      <c r="A19" s="47" t="s">
        <v>357</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122">
        <v>200</v>
      </c>
      <c r="AF19" s="122"/>
      <c r="AG19" s="122"/>
      <c r="AH19" s="122"/>
      <c r="AI19" s="122"/>
      <c r="AJ19" s="122"/>
      <c r="AK19" s="123" t="s">
        <v>358</v>
      </c>
      <c r="AL19" s="123"/>
      <c r="AM19" s="123"/>
      <c r="AN19" s="123"/>
      <c r="AO19" s="123"/>
      <c r="AP19" s="123"/>
      <c r="AQ19" s="123"/>
      <c r="AR19" s="123"/>
      <c r="AS19" s="123"/>
      <c r="AT19" s="124">
        <v>200600</v>
      </c>
      <c r="AU19" s="124"/>
      <c r="AV19" s="124"/>
      <c r="AW19" s="124"/>
      <c r="AX19" s="124"/>
      <c r="AY19" s="124"/>
      <c r="AZ19" s="124"/>
      <c r="BA19" s="124"/>
      <c r="BB19" s="124"/>
      <c r="BC19" s="124"/>
      <c r="BD19" s="124"/>
      <c r="BE19" s="124"/>
      <c r="BF19" s="124"/>
      <c r="BG19" s="124"/>
      <c r="BH19" s="124"/>
      <c r="BI19" s="124"/>
      <c r="BJ19" s="124"/>
      <c r="BK19" s="124">
        <v>191464.69</v>
      </c>
      <c r="BL19" s="124"/>
      <c r="BM19" s="124"/>
      <c r="BN19" s="124"/>
      <c r="BO19" s="124"/>
      <c r="BP19" s="124"/>
      <c r="BQ19" s="124"/>
      <c r="BR19" s="124"/>
      <c r="BS19" s="124"/>
      <c r="BT19" s="124"/>
      <c r="BU19" s="124"/>
      <c r="BV19" s="124"/>
      <c r="BW19" s="124">
        <f t="shared" si="1"/>
        <v>9135.309999999998</v>
      </c>
      <c r="BX19" s="124"/>
      <c r="BY19" s="124"/>
      <c r="BZ19" s="124"/>
      <c r="CA19" s="124"/>
      <c r="CB19" s="124"/>
      <c r="CC19" s="124"/>
      <c r="CD19" s="124"/>
      <c r="CE19" s="124"/>
      <c r="CF19" s="124"/>
      <c r="CG19" s="124"/>
      <c r="CH19" s="23">
        <f t="shared" si="0"/>
        <v>95.44600697906282</v>
      </c>
      <c r="CJ19" s="27"/>
      <c r="CK19" s="27"/>
      <c r="CL19" s="27"/>
      <c r="CM19" s="29"/>
      <c r="CN19" s="29"/>
      <c r="CO19" s="29"/>
      <c r="CP19" s="28"/>
      <c r="CQ19" s="28"/>
      <c r="CR19" s="28"/>
      <c r="CS19" s="28"/>
      <c r="CT19" s="28"/>
      <c r="CU19" s="28"/>
      <c r="CV19" s="28"/>
      <c r="CW19" s="28"/>
      <c r="CX19" s="28"/>
      <c r="CY19" s="28"/>
      <c r="CZ19" s="28"/>
      <c r="DA19" s="28"/>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row>
    <row r="20" spans="1:129" s="20" customFormat="1" ht="131.25" customHeight="1">
      <c r="A20" s="47" t="s">
        <v>371</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122">
        <v>200</v>
      </c>
      <c r="AF20" s="122"/>
      <c r="AG20" s="122"/>
      <c r="AH20" s="122"/>
      <c r="AI20" s="122"/>
      <c r="AJ20" s="122"/>
      <c r="AK20" s="123" t="s">
        <v>370</v>
      </c>
      <c r="AL20" s="123"/>
      <c r="AM20" s="123"/>
      <c r="AN20" s="123"/>
      <c r="AO20" s="123"/>
      <c r="AP20" s="123"/>
      <c r="AQ20" s="123"/>
      <c r="AR20" s="123"/>
      <c r="AS20" s="123"/>
      <c r="AT20" s="124">
        <v>55300</v>
      </c>
      <c r="AU20" s="124"/>
      <c r="AV20" s="124"/>
      <c r="AW20" s="124"/>
      <c r="AX20" s="124"/>
      <c r="AY20" s="124"/>
      <c r="AZ20" s="124"/>
      <c r="BA20" s="124"/>
      <c r="BB20" s="124"/>
      <c r="BC20" s="124"/>
      <c r="BD20" s="124"/>
      <c r="BE20" s="124"/>
      <c r="BF20" s="124"/>
      <c r="BG20" s="124"/>
      <c r="BH20" s="124"/>
      <c r="BI20" s="124"/>
      <c r="BJ20" s="124"/>
      <c r="BK20" s="124">
        <v>55231.82</v>
      </c>
      <c r="BL20" s="124"/>
      <c r="BM20" s="124"/>
      <c r="BN20" s="124"/>
      <c r="BO20" s="124"/>
      <c r="BP20" s="124"/>
      <c r="BQ20" s="124"/>
      <c r="BR20" s="124"/>
      <c r="BS20" s="124"/>
      <c r="BT20" s="124"/>
      <c r="BU20" s="124"/>
      <c r="BV20" s="124"/>
      <c r="BW20" s="124">
        <f t="shared" si="1"/>
        <v>68.18000000000029</v>
      </c>
      <c r="BX20" s="124"/>
      <c r="BY20" s="124"/>
      <c r="BZ20" s="124"/>
      <c r="CA20" s="124"/>
      <c r="CB20" s="124"/>
      <c r="CC20" s="124"/>
      <c r="CD20" s="124"/>
      <c r="CE20" s="124"/>
      <c r="CF20" s="124"/>
      <c r="CG20" s="124"/>
      <c r="CH20" s="23">
        <f>BK20/AT20*100</f>
        <v>99.87670886075949</v>
      </c>
      <c r="CJ20" s="27"/>
      <c r="CK20" s="27"/>
      <c r="CL20" s="27"/>
      <c r="CM20" s="29"/>
      <c r="CN20" s="29"/>
      <c r="CO20" s="29"/>
      <c r="CP20" s="28"/>
      <c r="CQ20" s="28"/>
      <c r="CR20" s="28"/>
      <c r="CS20" s="28"/>
      <c r="CT20" s="28"/>
      <c r="CU20" s="28"/>
      <c r="CV20" s="28"/>
      <c r="CW20" s="28"/>
      <c r="CX20" s="28"/>
      <c r="CY20" s="28"/>
      <c r="CZ20" s="28"/>
      <c r="DA20" s="28"/>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row>
    <row r="21" spans="1:129" s="20" customFormat="1" ht="141.75" customHeight="1">
      <c r="A21" s="47" t="s">
        <v>359</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24"/>
      <c r="AE21" s="125">
        <v>200</v>
      </c>
      <c r="AF21" s="125"/>
      <c r="AG21" s="125"/>
      <c r="AH21" s="125"/>
      <c r="AI21" s="125"/>
      <c r="AJ21" s="125"/>
      <c r="AK21" s="123" t="s">
        <v>360</v>
      </c>
      <c r="AL21" s="123"/>
      <c r="AM21" s="123"/>
      <c r="AN21" s="123"/>
      <c r="AO21" s="123"/>
      <c r="AP21" s="123"/>
      <c r="AQ21" s="123"/>
      <c r="AR21" s="123"/>
      <c r="AS21" s="123"/>
      <c r="AT21" s="124">
        <v>321000</v>
      </c>
      <c r="AU21" s="124"/>
      <c r="AV21" s="124"/>
      <c r="AW21" s="124"/>
      <c r="AX21" s="124"/>
      <c r="AY21" s="124"/>
      <c r="AZ21" s="124"/>
      <c r="BA21" s="124"/>
      <c r="BB21" s="124"/>
      <c r="BC21" s="124"/>
      <c r="BD21" s="124"/>
      <c r="BE21" s="124"/>
      <c r="BF21" s="124"/>
      <c r="BG21" s="124"/>
      <c r="BH21" s="124"/>
      <c r="BI21" s="124"/>
      <c r="BJ21" s="124"/>
      <c r="BK21" s="124">
        <v>320584.24</v>
      </c>
      <c r="BL21" s="124"/>
      <c r="BM21" s="124"/>
      <c r="BN21" s="124"/>
      <c r="BO21" s="124"/>
      <c r="BP21" s="124"/>
      <c r="BQ21" s="124"/>
      <c r="BR21" s="124"/>
      <c r="BS21" s="124"/>
      <c r="BT21" s="124"/>
      <c r="BU21" s="124"/>
      <c r="BV21" s="124"/>
      <c r="BW21" s="124">
        <f t="shared" si="1"/>
        <v>415.7600000000093</v>
      </c>
      <c r="BX21" s="124"/>
      <c r="BY21" s="124"/>
      <c r="BZ21" s="124"/>
      <c r="CA21" s="124"/>
      <c r="CB21" s="124"/>
      <c r="CC21" s="124"/>
      <c r="CD21" s="124"/>
      <c r="CE21" s="124"/>
      <c r="CF21" s="124"/>
      <c r="CG21" s="124"/>
      <c r="CH21" s="23">
        <f t="shared" si="0"/>
        <v>99.87047975077881</v>
      </c>
      <c r="CJ21" s="27"/>
      <c r="CK21" s="27"/>
      <c r="CL21" s="27"/>
      <c r="CM21" s="29"/>
      <c r="CN21" s="29"/>
      <c r="CO21" s="29"/>
      <c r="CP21" s="28"/>
      <c r="CQ21" s="28"/>
      <c r="CR21" s="28"/>
      <c r="CS21" s="28"/>
      <c r="CT21" s="28"/>
      <c r="CU21" s="28"/>
      <c r="CV21" s="28"/>
      <c r="CW21" s="28"/>
      <c r="CX21" s="28"/>
      <c r="CY21" s="28"/>
      <c r="CZ21" s="28"/>
      <c r="DA21" s="28"/>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row>
    <row r="22" spans="1:129" s="20" customFormat="1" ht="108" customHeight="1">
      <c r="A22" s="47" t="s">
        <v>379</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24"/>
      <c r="AE22" s="122">
        <v>200</v>
      </c>
      <c r="AF22" s="122"/>
      <c r="AG22" s="122"/>
      <c r="AH22" s="122"/>
      <c r="AI22" s="122"/>
      <c r="AJ22" s="122"/>
      <c r="AK22" s="123" t="s">
        <v>380</v>
      </c>
      <c r="AL22" s="123"/>
      <c r="AM22" s="123"/>
      <c r="AN22" s="123"/>
      <c r="AO22" s="123"/>
      <c r="AP22" s="123"/>
      <c r="AQ22" s="123"/>
      <c r="AR22" s="123"/>
      <c r="AS22" s="123"/>
      <c r="AT22" s="124">
        <v>30000</v>
      </c>
      <c r="AU22" s="124"/>
      <c r="AV22" s="124"/>
      <c r="AW22" s="124"/>
      <c r="AX22" s="124"/>
      <c r="AY22" s="124"/>
      <c r="AZ22" s="124"/>
      <c r="BA22" s="124"/>
      <c r="BB22" s="124"/>
      <c r="BC22" s="124"/>
      <c r="BD22" s="124"/>
      <c r="BE22" s="124"/>
      <c r="BF22" s="124"/>
      <c r="BG22" s="124"/>
      <c r="BH22" s="124"/>
      <c r="BI22" s="124"/>
      <c r="BJ22" s="124"/>
      <c r="BK22" s="124">
        <v>22780.38</v>
      </c>
      <c r="BL22" s="124"/>
      <c r="BM22" s="124"/>
      <c r="BN22" s="124"/>
      <c r="BO22" s="124"/>
      <c r="BP22" s="124"/>
      <c r="BQ22" s="124"/>
      <c r="BR22" s="124"/>
      <c r="BS22" s="124"/>
      <c r="BT22" s="124"/>
      <c r="BU22" s="124"/>
      <c r="BV22" s="124"/>
      <c r="BW22" s="124">
        <f t="shared" si="1"/>
        <v>7219.619999999999</v>
      </c>
      <c r="BX22" s="124"/>
      <c r="BY22" s="124"/>
      <c r="BZ22" s="124"/>
      <c r="CA22" s="124"/>
      <c r="CB22" s="124"/>
      <c r="CC22" s="124"/>
      <c r="CD22" s="124"/>
      <c r="CE22" s="124"/>
      <c r="CF22" s="124"/>
      <c r="CG22" s="124"/>
      <c r="CH22" s="23">
        <f t="shared" si="0"/>
        <v>75.9346</v>
      </c>
      <c r="CJ22" s="27"/>
      <c r="CK22" s="27"/>
      <c r="CL22" s="27"/>
      <c r="CM22" s="29"/>
      <c r="CN22" s="29"/>
      <c r="CO22" s="29"/>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row>
    <row r="23" spans="1:129" s="20" customFormat="1" ht="105.75" customHeight="1">
      <c r="A23" s="47" t="s">
        <v>381</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24"/>
      <c r="AE23" s="122">
        <v>200</v>
      </c>
      <c r="AF23" s="122"/>
      <c r="AG23" s="122"/>
      <c r="AH23" s="122"/>
      <c r="AI23" s="122"/>
      <c r="AJ23" s="122"/>
      <c r="AK23" s="123" t="s">
        <v>382</v>
      </c>
      <c r="AL23" s="123"/>
      <c r="AM23" s="123"/>
      <c r="AN23" s="123"/>
      <c r="AO23" s="123"/>
      <c r="AP23" s="123"/>
      <c r="AQ23" s="123"/>
      <c r="AR23" s="123"/>
      <c r="AS23" s="123"/>
      <c r="AT23" s="124">
        <v>59400</v>
      </c>
      <c r="AU23" s="124"/>
      <c r="AV23" s="124"/>
      <c r="AW23" s="124"/>
      <c r="AX23" s="124"/>
      <c r="AY23" s="124"/>
      <c r="AZ23" s="124"/>
      <c r="BA23" s="124"/>
      <c r="BB23" s="124"/>
      <c r="BC23" s="124"/>
      <c r="BD23" s="124"/>
      <c r="BE23" s="124"/>
      <c r="BF23" s="124"/>
      <c r="BG23" s="124"/>
      <c r="BH23" s="124"/>
      <c r="BI23" s="124"/>
      <c r="BJ23" s="124"/>
      <c r="BK23" s="124">
        <v>58739.76</v>
      </c>
      <c r="BL23" s="124"/>
      <c r="BM23" s="124"/>
      <c r="BN23" s="124"/>
      <c r="BO23" s="124"/>
      <c r="BP23" s="124"/>
      <c r="BQ23" s="124"/>
      <c r="BR23" s="124"/>
      <c r="BS23" s="124"/>
      <c r="BT23" s="124"/>
      <c r="BU23" s="124"/>
      <c r="BV23" s="124"/>
      <c r="BW23" s="124">
        <f t="shared" si="1"/>
        <v>660.239999999998</v>
      </c>
      <c r="BX23" s="124"/>
      <c r="BY23" s="124"/>
      <c r="BZ23" s="124"/>
      <c r="CA23" s="124"/>
      <c r="CB23" s="124"/>
      <c r="CC23" s="124"/>
      <c r="CD23" s="124"/>
      <c r="CE23" s="124"/>
      <c r="CF23" s="124"/>
      <c r="CG23" s="124"/>
      <c r="CH23" s="23">
        <f t="shared" si="0"/>
        <v>98.88848484848485</v>
      </c>
      <c r="CJ23" s="27"/>
      <c r="CK23" s="27"/>
      <c r="CL23" s="27"/>
      <c r="CM23" s="29"/>
      <c r="CN23" s="29"/>
      <c r="CO23" s="29"/>
      <c r="CP23" s="28"/>
      <c r="CQ23" s="28"/>
      <c r="CR23" s="28"/>
      <c r="CS23" s="28"/>
      <c r="CT23" s="28"/>
      <c r="CU23" s="28"/>
      <c r="CV23" s="28"/>
      <c r="CW23" s="28"/>
      <c r="CX23" s="28"/>
      <c r="CY23" s="28"/>
      <c r="CZ23" s="28"/>
      <c r="DA23" s="28"/>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row>
    <row r="24" spans="1:129" s="20" customFormat="1" ht="259.5" customHeight="1">
      <c r="A24" s="47" t="s">
        <v>409</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24"/>
      <c r="AE24" s="122">
        <v>200</v>
      </c>
      <c r="AF24" s="122"/>
      <c r="AG24" s="122"/>
      <c r="AH24" s="122"/>
      <c r="AI24" s="122"/>
      <c r="AJ24" s="122"/>
      <c r="AK24" s="123" t="s">
        <v>410</v>
      </c>
      <c r="AL24" s="123"/>
      <c r="AM24" s="123"/>
      <c r="AN24" s="123"/>
      <c r="AO24" s="123"/>
      <c r="AP24" s="123"/>
      <c r="AQ24" s="123"/>
      <c r="AR24" s="123"/>
      <c r="AS24" s="123"/>
      <c r="AT24" s="124">
        <v>200</v>
      </c>
      <c r="AU24" s="124"/>
      <c r="AV24" s="124"/>
      <c r="AW24" s="124"/>
      <c r="AX24" s="124"/>
      <c r="AY24" s="124"/>
      <c r="AZ24" s="124"/>
      <c r="BA24" s="124"/>
      <c r="BB24" s="124"/>
      <c r="BC24" s="124"/>
      <c r="BD24" s="124"/>
      <c r="BE24" s="124"/>
      <c r="BF24" s="124"/>
      <c r="BG24" s="124"/>
      <c r="BH24" s="124"/>
      <c r="BI24" s="124"/>
      <c r="BJ24" s="124"/>
      <c r="BK24" s="124">
        <v>200</v>
      </c>
      <c r="BL24" s="124"/>
      <c r="BM24" s="124"/>
      <c r="BN24" s="124"/>
      <c r="BO24" s="124"/>
      <c r="BP24" s="124"/>
      <c r="BQ24" s="124"/>
      <c r="BR24" s="124"/>
      <c r="BS24" s="124"/>
      <c r="BT24" s="124"/>
      <c r="BU24" s="124"/>
      <c r="BV24" s="124"/>
      <c r="BW24" s="124" t="s">
        <v>132</v>
      </c>
      <c r="BX24" s="124"/>
      <c r="BY24" s="124"/>
      <c r="BZ24" s="124"/>
      <c r="CA24" s="124"/>
      <c r="CB24" s="124"/>
      <c r="CC24" s="124"/>
      <c r="CD24" s="124"/>
      <c r="CE24" s="124"/>
      <c r="CF24" s="124"/>
      <c r="CG24" s="124"/>
      <c r="CH24" s="23">
        <f t="shared" si="0"/>
        <v>100</v>
      </c>
      <c r="CJ24" s="27"/>
      <c r="CK24" s="27"/>
      <c r="CL24" s="27"/>
      <c r="CM24" s="29"/>
      <c r="CN24" s="29"/>
      <c r="CO24" s="29"/>
      <c r="CP24" s="28"/>
      <c r="CQ24" s="28"/>
      <c r="CR24" s="28"/>
      <c r="CS24" s="28"/>
      <c r="CT24" s="28"/>
      <c r="CU24" s="28"/>
      <c r="CV24" s="28"/>
      <c r="CW24" s="28"/>
      <c r="CX24" s="28"/>
      <c r="CY24" s="28"/>
      <c r="CZ24" s="28"/>
      <c r="DA24" s="28"/>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row>
    <row r="25" spans="1:129" s="20" customFormat="1" ht="68.25" customHeight="1">
      <c r="A25" s="47" t="s">
        <v>411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122">
        <v>200</v>
      </c>
      <c r="AF25" s="122"/>
      <c r="AG25" s="122"/>
      <c r="AH25" s="122"/>
      <c r="AI25" s="122"/>
      <c r="AJ25" s="122"/>
      <c r="AK25" s="123" t="s">
        <v>412</v>
      </c>
      <c r="AL25" s="123"/>
      <c r="AM25" s="123"/>
      <c r="AN25" s="123"/>
      <c r="AO25" s="123"/>
      <c r="AP25" s="123"/>
      <c r="AQ25" s="123"/>
      <c r="AR25" s="123"/>
      <c r="AS25" s="123"/>
      <c r="AT25" s="124">
        <v>254400</v>
      </c>
      <c r="AU25" s="124"/>
      <c r="AV25" s="124"/>
      <c r="AW25" s="124"/>
      <c r="AX25" s="124"/>
      <c r="AY25" s="124"/>
      <c r="AZ25" s="124"/>
      <c r="BA25" s="124"/>
      <c r="BB25" s="124"/>
      <c r="BC25" s="124"/>
      <c r="BD25" s="124"/>
      <c r="BE25" s="124"/>
      <c r="BF25" s="124"/>
      <c r="BG25" s="124"/>
      <c r="BH25" s="124"/>
      <c r="BI25" s="124"/>
      <c r="BJ25" s="124"/>
      <c r="BK25" s="124">
        <v>225737.63</v>
      </c>
      <c r="BL25" s="124"/>
      <c r="BM25" s="124"/>
      <c r="BN25" s="124"/>
      <c r="BO25" s="124"/>
      <c r="BP25" s="124"/>
      <c r="BQ25" s="124"/>
      <c r="BR25" s="124"/>
      <c r="BS25" s="124"/>
      <c r="BT25" s="124"/>
      <c r="BU25" s="124"/>
      <c r="BV25" s="124"/>
      <c r="BW25" s="124">
        <f>AT25-BK25</f>
        <v>28662.369999999995</v>
      </c>
      <c r="BX25" s="124"/>
      <c r="BY25" s="124"/>
      <c r="BZ25" s="124"/>
      <c r="CA25" s="124"/>
      <c r="CB25" s="124"/>
      <c r="CC25" s="124"/>
      <c r="CD25" s="124"/>
      <c r="CE25" s="124"/>
      <c r="CF25" s="124"/>
      <c r="CG25" s="124"/>
      <c r="CH25" s="23">
        <f t="shared" si="0"/>
        <v>88.73334512578617</v>
      </c>
      <c r="CJ25" s="27"/>
      <c r="CK25" s="27"/>
      <c r="CL25" s="27"/>
      <c r="CM25" s="29"/>
      <c r="CN25" s="29"/>
      <c r="CO25" s="29"/>
      <c r="CP25" s="28"/>
      <c r="CQ25" s="28"/>
      <c r="CR25" s="28"/>
      <c r="CS25" s="28"/>
      <c r="CT25" s="28"/>
      <c r="CU25" s="28"/>
      <c r="CV25" s="28"/>
      <c r="CW25" s="28"/>
      <c r="CX25" s="28"/>
      <c r="CY25" s="28"/>
      <c r="CZ25" s="28"/>
      <c r="DA25" s="28"/>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row>
    <row r="26" spans="1:129" s="20" customFormat="1" ht="120" customHeight="1">
      <c r="A26" s="95" t="s">
        <v>414</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7"/>
      <c r="AD26" s="24"/>
      <c r="AE26" s="122">
        <v>200</v>
      </c>
      <c r="AF26" s="122"/>
      <c r="AG26" s="122"/>
      <c r="AH26" s="122"/>
      <c r="AI26" s="122"/>
      <c r="AJ26" s="122"/>
      <c r="AK26" s="123" t="s">
        <v>413</v>
      </c>
      <c r="AL26" s="123"/>
      <c r="AM26" s="123"/>
      <c r="AN26" s="123"/>
      <c r="AO26" s="123"/>
      <c r="AP26" s="123"/>
      <c r="AQ26" s="123"/>
      <c r="AR26" s="123"/>
      <c r="AS26" s="123"/>
      <c r="AT26" s="124">
        <v>966385.75</v>
      </c>
      <c r="AU26" s="124"/>
      <c r="AV26" s="124"/>
      <c r="AW26" s="124"/>
      <c r="AX26" s="124"/>
      <c r="AY26" s="124"/>
      <c r="AZ26" s="124"/>
      <c r="BA26" s="124"/>
      <c r="BB26" s="124"/>
      <c r="BC26" s="124"/>
      <c r="BD26" s="124"/>
      <c r="BE26" s="124"/>
      <c r="BF26" s="124"/>
      <c r="BG26" s="124"/>
      <c r="BH26" s="124"/>
      <c r="BI26" s="124"/>
      <c r="BJ26" s="124"/>
      <c r="BK26" s="124">
        <v>966385.75</v>
      </c>
      <c r="BL26" s="124"/>
      <c r="BM26" s="124"/>
      <c r="BN26" s="124"/>
      <c r="BO26" s="124"/>
      <c r="BP26" s="124"/>
      <c r="BQ26" s="124"/>
      <c r="BR26" s="124"/>
      <c r="BS26" s="124"/>
      <c r="BT26" s="124"/>
      <c r="BU26" s="124"/>
      <c r="BV26" s="124"/>
      <c r="BW26" s="124" t="s">
        <v>132</v>
      </c>
      <c r="BX26" s="124"/>
      <c r="BY26" s="124"/>
      <c r="BZ26" s="124"/>
      <c r="CA26" s="124"/>
      <c r="CB26" s="124"/>
      <c r="CC26" s="124"/>
      <c r="CD26" s="124"/>
      <c r="CE26" s="124"/>
      <c r="CF26" s="124"/>
      <c r="CG26" s="124"/>
      <c r="CH26" s="23">
        <f t="shared" si="0"/>
        <v>100</v>
      </c>
      <c r="CJ26" s="27"/>
      <c r="CK26" s="27"/>
      <c r="CL26" s="27"/>
      <c r="CM26" s="29"/>
      <c r="CN26" s="29"/>
      <c r="CO26" s="29"/>
      <c r="CP26" s="28"/>
      <c r="CQ26" s="28"/>
      <c r="CR26" s="28"/>
      <c r="CS26" s="28"/>
      <c r="CT26" s="28"/>
      <c r="CU26" s="28"/>
      <c r="CV26" s="28"/>
      <c r="CW26" s="28"/>
      <c r="CX26" s="28"/>
      <c r="CY26" s="28"/>
      <c r="CZ26" s="28"/>
      <c r="DA26" s="28"/>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row>
    <row r="27" spans="1:129" s="20" customFormat="1" ht="42" customHeight="1">
      <c r="A27" s="95" t="s">
        <v>416</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7"/>
      <c r="AD27" s="24"/>
      <c r="AE27" s="122">
        <v>200</v>
      </c>
      <c r="AF27" s="122"/>
      <c r="AG27" s="122"/>
      <c r="AH27" s="122"/>
      <c r="AI27" s="122"/>
      <c r="AJ27" s="122"/>
      <c r="AK27" s="123" t="s">
        <v>417</v>
      </c>
      <c r="AL27" s="123"/>
      <c r="AM27" s="123"/>
      <c r="AN27" s="123"/>
      <c r="AO27" s="123"/>
      <c r="AP27" s="123"/>
      <c r="AQ27" s="123"/>
      <c r="AR27" s="123"/>
      <c r="AS27" s="123"/>
      <c r="AT27" s="124">
        <v>91000</v>
      </c>
      <c r="AU27" s="124"/>
      <c r="AV27" s="124"/>
      <c r="AW27" s="124"/>
      <c r="AX27" s="124"/>
      <c r="AY27" s="124"/>
      <c r="AZ27" s="124"/>
      <c r="BA27" s="124"/>
      <c r="BB27" s="124"/>
      <c r="BC27" s="124"/>
      <c r="BD27" s="124"/>
      <c r="BE27" s="124"/>
      <c r="BF27" s="124"/>
      <c r="BG27" s="124"/>
      <c r="BH27" s="124"/>
      <c r="BI27" s="124"/>
      <c r="BJ27" s="124"/>
      <c r="BK27" s="124">
        <v>91000</v>
      </c>
      <c r="BL27" s="124"/>
      <c r="BM27" s="124"/>
      <c r="BN27" s="124"/>
      <c r="BO27" s="124"/>
      <c r="BP27" s="124"/>
      <c r="BQ27" s="124"/>
      <c r="BR27" s="124"/>
      <c r="BS27" s="124"/>
      <c r="BT27" s="124"/>
      <c r="BU27" s="124"/>
      <c r="BV27" s="124"/>
      <c r="BW27" s="124" t="s">
        <v>132</v>
      </c>
      <c r="BX27" s="124"/>
      <c r="BY27" s="124"/>
      <c r="BZ27" s="124"/>
      <c r="CA27" s="124"/>
      <c r="CB27" s="124"/>
      <c r="CC27" s="124"/>
      <c r="CD27" s="124"/>
      <c r="CE27" s="124"/>
      <c r="CF27" s="124"/>
      <c r="CG27" s="124"/>
      <c r="CH27" s="23">
        <f>BK27/AT27*100</f>
        <v>100</v>
      </c>
      <c r="CJ27" s="27"/>
      <c r="CK27" s="27"/>
      <c r="CL27" s="27"/>
      <c r="CM27" s="29"/>
      <c r="CN27" s="29"/>
      <c r="CO27" s="29"/>
      <c r="CP27" s="28"/>
      <c r="CQ27" s="28"/>
      <c r="CR27" s="28"/>
      <c r="CS27" s="28"/>
      <c r="CT27" s="28"/>
      <c r="CU27" s="28"/>
      <c r="CV27" s="28"/>
      <c r="CW27" s="28"/>
      <c r="CX27" s="28"/>
      <c r="CY27" s="28"/>
      <c r="CZ27" s="28"/>
      <c r="DA27" s="28"/>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row>
    <row r="28" spans="1:129" s="20" customFormat="1" ht="35.25" customHeight="1">
      <c r="A28" s="95" t="s">
        <v>415</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7"/>
      <c r="AD28" s="24"/>
      <c r="AE28" s="122">
        <v>200</v>
      </c>
      <c r="AF28" s="122"/>
      <c r="AG28" s="122"/>
      <c r="AH28" s="122"/>
      <c r="AI28" s="122"/>
      <c r="AJ28" s="122"/>
      <c r="AK28" s="123" t="s">
        <v>418</v>
      </c>
      <c r="AL28" s="123"/>
      <c r="AM28" s="123"/>
      <c r="AN28" s="123"/>
      <c r="AO28" s="123"/>
      <c r="AP28" s="123"/>
      <c r="AQ28" s="123"/>
      <c r="AR28" s="123"/>
      <c r="AS28" s="123"/>
      <c r="AT28" s="124">
        <v>118100</v>
      </c>
      <c r="AU28" s="124"/>
      <c r="AV28" s="124"/>
      <c r="AW28" s="124"/>
      <c r="AX28" s="124"/>
      <c r="AY28" s="124"/>
      <c r="AZ28" s="124"/>
      <c r="BA28" s="124"/>
      <c r="BB28" s="124"/>
      <c r="BC28" s="124"/>
      <c r="BD28" s="124"/>
      <c r="BE28" s="124"/>
      <c r="BF28" s="124"/>
      <c r="BG28" s="124"/>
      <c r="BH28" s="124"/>
      <c r="BI28" s="124"/>
      <c r="BJ28" s="124"/>
      <c r="BK28" s="124">
        <v>118093.3</v>
      </c>
      <c r="BL28" s="124"/>
      <c r="BM28" s="124"/>
      <c r="BN28" s="124"/>
      <c r="BO28" s="124"/>
      <c r="BP28" s="124"/>
      <c r="BQ28" s="124"/>
      <c r="BR28" s="124"/>
      <c r="BS28" s="124"/>
      <c r="BT28" s="124"/>
      <c r="BU28" s="124"/>
      <c r="BV28" s="124"/>
      <c r="BW28" s="124">
        <f>AT28-BK28</f>
        <v>6.69999999999709</v>
      </c>
      <c r="BX28" s="124"/>
      <c r="BY28" s="124"/>
      <c r="BZ28" s="124"/>
      <c r="CA28" s="124"/>
      <c r="CB28" s="124"/>
      <c r="CC28" s="124"/>
      <c r="CD28" s="124"/>
      <c r="CE28" s="124"/>
      <c r="CF28" s="124"/>
      <c r="CG28" s="124"/>
      <c r="CH28" s="23">
        <f t="shared" si="0"/>
        <v>99.99432684165961</v>
      </c>
      <c r="CJ28" s="27"/>
      <c r="CK28" s="27"/>
      <c r="CL28" s="27"/>
      <c r="CM28" s="29"/>
      <c r="CN28" s="29"/>
      <c r="CO28" s="29"/>
      <c r="CP28" s="28"/>
      <c r="CQ28" s="28"/>
      <c r="CR28" s="28"/>
      <c r="CS28" s="28"/>
      <c r="CT28" s="28"/>
      <c r="CU28" s="28"/>
      <c r="CV28" s="28"/>
      <c r="CW28" s="28"/>
      <c r="CX28" s="28"/>
      <c r="CY28" s="28"/>
      <c r="CZ28" s="28"/>
      <c r="DA28" s="28"/>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row>
    <row r="29" spans="1:129" s="20" customFormat="1" ht="69.75" customHeight="1">
      <c r="A29" s="47" t="s">
        <v>419</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122">
        <v>200</v>
      </c>
      <c r="AF29" s="122"/>
      <c r="AG29" s="122"/>
      <c r="AH29" s="122"/>
      <c r="AI29" s="122"/>
      <c r="AJ29" s="122"/>
      <c r="AK29" s="123" t="s">
        <v>420</v>
      </c>
      <c r="AL29" s="123"/>
      <c r="AM29" s="123"/>
      <c r="AN29" s="123"/>
      <c r="AO29" s="123"/>
      <c r="AP29" s="123"/>
      <c r="AQ29" s="123"/>
      <c r="AR29" s="123"/>
      <c r="AS29" s="123"/>
      <c r="AT29" s="124">
        <v>165200</v>
      </c>
      <c r="AU29" s="124"/>
      <c r="AV29" s="124"/>
      <c r="AW29" s="124"/>
      <c r="AX29" s="124"/>
      <c r="AY29" s="124"/>
      <c r="AZ29" s="124"/>
      <c r="BA29" s="124"/>
      <c r="BB29" s="124"/>
      <c r="BC29" s="124"/>
      <c r="BD29" s="124"/>
      <c r="BE29" s="124"/>
      <c r="BF29" s="124"/>
      <c r="BG29" s="124"/>
      <c r="BH29" s="124"/>
      <c r="BI29" s="124"/>
      <c r="BJ29" s="124"/>
      <c r="BK29" s="124">
        <v>165191.5</v>
      </c>
      <c r="BL29" s="124"/>
      <c r="BM29" s="124"/>
      <c r="BN29" s="124"/>
      <c r="BO29" s="124"/>
      <c r="BP29" s="124"/>
      <c r="BQ29" s="124"/>
      <c r="BR29" s="124"/>
      <c r="BS29" s="124"/>
      <c r="BT29" s="124"/>
      <c r="BU29" s="124"/>
      <c r="BV29" s="124"/>
      <c r="BW29" s="124">
        <f>AT29-BK29</f>
        <v>8.5</v>
      </c>
      <c r="BX29" s="124"/>
      <c r="BY29" s="124"/>
      <c r="BZ29" s="124"/>
      <c r="CA29" s="124"/>
      <c r="CB29" s="124"/>
      <c r="CC29" s="124"/>
      <c r="CD29" s="124"/>
      <c r="CE29" s="124"/>
      <c r="CF29" s="124"/>
      <c r="CG29" s="124"/>
      <c r="CH29" s="23">
        <f t="shared" si="0"/>
        <v>99.99485472154964</v>
      </c>
      <c r="CJ29" s="27"/>
      <c r="CK29" s="27"/>
      <c r="CL29" s="27"/>
      <c r="CM29" s="29"/>
      <c r="CN29" s="29"/>
      <c r="CO29" s="29"/>
      <c r="CP29" s="28"/>
      <c r="CQ29" s="28"/>
      <c r="CR29" s="28"/>
      <c r="CS29" s="28"/>
      <c r="CT29" s="28"/>
      <c r="CU29" s="28"/>
      <c r="CV29" s="28"/>
      <c r="CW29" s="28"/>
      <c r="CX29" s="28"/>
      <c r="CY29" s="28"/>
      <c r="CZ29" s="28"/>
      <c r="DA29" s="28"/>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row>
    <row r="30" spans="1:129" s="20" customFormat="1" ht="95.25" customHeight="1">
      <c r="A30" s="47" t="s">
        <v>0</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122">
        <v>200</v>
      </c>
      <c r="AF30" s="122"/>
      <c r="AG30" s="122"/>
      <c r="AH30" s="122"/>
      <c r="AI30" s="122"/>
      <c r="AJ30" s="122"/>
      <c r="AK30" s="123" t="s">
        <v>421</v>
      </c>
      <c r="AL30" s="123"/>
      <c r="AM30" s="123"/>
      <c r="AN30" s="123"/>
      <c r="AO30" s="123"/>
      <c r="AP30" s="123"/>
      <c r="AQ30" s="123"/>
      <c r="AR30" s="123"/>
      <c r="AS30" s="123"/>
      <c r="AT30" s="124">
        <v>151000</v>
      </c>
      <c r="AU30" s="124"/>
      <c r="AV30" s="124"/>
      <c r="AW30" s="124"/>
      <c r="AX30" s="124"/>
      <c r="AY30" s="124"/>
      <c r="AZ30" s="124"/>
      <c r="BA30" s="124"/>
      <c r="BB30" s="124"/>
      <c r="BC30" s="124"/>
      <c r="BD30" s="124"/>
      <c r="BE30" s="124"/>
      <c r="BF30" s="124"/>
      <c r="BG30" s="124"/>
      <c r="BH30" s="124"/>
      <c r="BI30" s="124"/>
      <c r="BJ30" s="124"/>
      <c r="BK30" s="124">
        <v>146513.11</v>
      </c>
      <c r="BL30" s="124"/>
      <c r="BM30" s="124"/>
      <c r="BN30" s="124"/>
      <c r="BO30" s="124"/>
      <c r="BP30" s="124"/>
      <c r="BQ30" s="124"/>
      <c r="BR30" s="124"/>
      <c r="BS30" s="124"/>
      <c r="BT30" s="124"/>
      <c r="BU30" s="124"/>
      <c r="BV30" s="124"/>
      <c r="BW30" s="124">
        <f>AT30-BK30</f>
        <v>4486.890000000014</v>
      </c>
      <c r="BX30" s="124"/>
      <c r="BY30" s="124"/>
      <c r="BZ30" s="124"/>
      <c r="CA30" s="124"/>
      <c r="CB30" s="124"/>
      <c r="CC30" s="124"/>
      <c r="CD30" s="124"/>
      <c r="CE30" s="124"/>
      <c r="CF30" s="124"/>
      <c r="CG30" s="124"/>
      <c r="CH30" s="23">
        <f t="shared" si="0"/>
        <v>97.02854966887416</v>
      </c>
      <c r="CJ30" s="27"/>
      <c r="CK30" s="27"/>
      <c r="CL30" s="27"/>
      <c r="CM30" s="29"/>
      <c r="CN30" s="29"/>
      <c r="CO30" s="29"/>
      <c r="CP30" s="28"/>
      <c r="CQ30" s="28"/>
      <c r="CR30" s="28"/>
      <c r="CS30" s="28"/>
      <c r="CT30" s="28"/>
      <c r="CU30" s="28"/>
      <c r="CV30" s="28"/>
      <c r="CW30" s="28"/>
      <c r="CX30" s="28"/>
      <c r="CY30" s="28"/>
      <c r="CZ30" s="28"/>
      <c r="DA30" s="28"/>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row>
    <row r="31" spans="1:129" s="20" customFormat="1" ht="185.25" customHeight="1">
      <c r="A31" s="47" t="s">
        <v>41</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122">
        <v>200</v>
      </c>
      <c r="AF31" s="122"/>
      <c r="AG31" s="122"/>
      <c r="AH31" s="122"/>
      <c r="AI31" s="122"/>
      <c r="AJ31" s="122"/>
      <c r="AK31" s="123" t="s">
        <v>36</v>
      </c>
      <c r="AL31" s="123"/>
      <c r="AM31" s="123"/>
      <c r="AN31" s="123"/>
      <c r="AO31" s="123"/>
      <c r="AP31" s="123"/>
      <c r="AQ31" s="123"/>
      <c r="AR31" s="123"/>
      <c r="AS31" s="123"/>
      <c r="AT31" s="124">
        <v>260800</v>
      </c>
      <c r="AU31" s="124"/>
      <c r="AV31" s="124"/>
      <c r="AW31" s="124"/>
      <c r="AX31" s="124"/>
      <c r="AY31" s="124"/>
      <c r="AZ31" s="124"/>
      <c r="BA31" s="124"/>
      <c r="BB31" s="124"/>
      <c r="BC31" s="124"/>
      <c r="BD31" s="124"/>
      <c r="BE31" s="124"/>
      <c r="BF31" s="124"/>
      <c r="BG31" s="124"/>
      <c r="BH31" s="124"/>
      <c r="BI31" s="124"/>
      <c r="BJ31" s="124"/>
      <c r="BK31" s="124">
        <v>260800</v>
      </c>
      <c r="BL31" s="124"/>
      <c r="BM31" s="124"/>
      <c r="BN31" s="124"/>
      <c r="BO31" s="124"/>
      <c r="BP31" s="124"/>
      <c r="BQ31" s="124"/>
      <c r="BR31" s="124"/>
      <c r="BS31" s="124"/>
      <c r="BT31" s="124"/>
      <c r="BU31" s="124"/>
      <c r="BV31" s="124"/>
      <c r="BW31" s="124" t="s">
        <v>132</v>
      </c>
      <c r="BX31" s="124"/>
      <c r="BY31" s="124"/>
      <c r="BZ31" s="124"/>
      <c r="CA31" s="124"/>
      <c r="CB31" s="124"/>
      <c r="CC31" s="124"/>
      <c r="CD31" s="124"/>
      <c r="CE31" s="124"/>
      <c r="CF31" s="124"/>
      <c r="CG31" s="124"/>
      <c r="CH31" s="23">
        <f>BK31/AT31*100</f>
        <v>100</v>
      </c>
      <c r="CJ31" s="27"/>
      <c r="CK31" s="27"/>
      <c r="CL31" s="27"/>
      <c r="CM31" s="29"/>
      <c r="CN31" s="29"/>
      <c r="CO31" s="29"/>
      <c r="CP31" s="28"/>
      <c r="CQ31" s="28"/>
      <c r="CR31" s="28"/>
      <c r="CS31" s="28"/>
      <c r="CT31" s="28"/>
      <c r="CU31" s="28"/>
      <c r="CV31" s="28"/>
      <c r="CW31" s="28"/>
      <c r="CX31" s="28"/>
      <c r="CY31" s="28"/>
      <c r="CZ31" s="28"/>
      <c r="DA31" s="28"/>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row>
    <row r="32" spans="1:129" s="20" customFormat="1" ht="117.75" customHeight="1">
      <c r="A32" s="47" t="s">
        <v>1</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122">
        <v>200</v>
      </c>
      <c r="AF32" s="122"/>
      <c r="AG32" s="122"/>
      <c r="AH32" s="122"/>
      <c r="AI32" s="122"/>
      <c r="AJ32" s="122"/>
      <c r="AK32" s="123" t="s">
        <v>2</v>
      </c>
      <c r="AL32" s="123"/>
      <c r="AM32" s="123"/>
      <c r="AN32" s="123"/>
      <c r="AO32" s="123"/>
      <c r="AP32" s="123"/>
      <c r="AQ32" s="123"/>
      <c r="AR32" s="123"/>
      <c r="AS32" s="123"/>
      <c r="AT32" s="124">
        <v>345833.86</v>
      </c>
      <c r="AU32" s="124"/>
      <c r="AV32" s="124"/>
      <c r="AW32" s="124"/>
      <c r="AX32" s="124"/>
      <c r="AY32" s="124"/>
      <c r="AZ32" s="124"/>
      <c r="BA32" s="124"/>
      <c r="BB32" s="124"/>
      <c r="BC32" s="124"/>
      <c r="BD32" s="124"/>
      <c r="BE32" s="124"/>
      <c r="BF32" s="124"/>
      <c r="BG32" s="124"/>
      <c r="BH32" s="124"/>
      <c r="BI32" s="124"/>
      <c r="BJ32" s="124"/>
      <c r="BK32" s="124">
        <v>345833.86</v>
      </c>
      <c r="BL32" s="124"/>
      <c r="BM32" s="124"/>
      <c r="BN32" s="124"/>
      <c r="BO32" s="124"/>
      <c r="BP32" s="124"/>
      <c r="BQ32" s="124"/>
      <c r="BR32" s="124"/>
      <c r="BS32" s="124"/>
      <c r="BT32" s="124"/>
      <c r="BU32" s="124"/>
      <c r="BV32" s="124"/>
      <c r="BW32" s="124" t="s">
        <v>132</v>
      </c>
      <c r="BX32" s="124"/>
      <c r="BY32" s="124"/>
      <c r="BZ32" s="124"/>
      <c r="CA32" s="124"/>
      <c r="CB32" s="124"/>
      <c r="CC32" s="124"/>
      <c r="CD32" s="124"/>
      <c r="CE32" s="124"/>
      <c r="CF32" s="124"/>
      <c r="CG32" s="124"/>
      <c r="CH32" s="23">
        <f t="shared" si="0"/>
        <v>100</v>
      </c>
      <c r="CJ32" s="27"/>
      <c r="CK32" s="27"/>
      <c r="CL32" s="27"/>
      <c r="CM32" s="29"/>
      <c r="CN32" s="29"/>
      <c r="CO32" s="29"/>
      <c r="CP32" s="28"/>
      <c r="CQ32" s="28"/>
      <c r="CR32" s="28"/>
      <c r="CS32" s="28"/>
      <c r="CT32" s="28"/>
      <c r="CU32" s="28"/>
      <c r="CV32" s="28"/>
      <c r="CW32" s="28"/>
      <c r="CX32" s="28"/>
      <c r="CY32" s="28"/>
      <c r="CZ32" s="28"/>
      <c r="DA32" s="28"/>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row>
    <row r="33" spans="1:129" s="20" customFormat="1" ht="132" customHeight="1">
      <c r="A33" s="47" t="s">
        <v>3</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122">
        <v>200</v>
      </c>
      <c r="AF33" s="122"/>
      <c r="AG33" s="122"/>
      <c r="AH33" s="122"/>
      <c r="AI33" s="122"/>
      <c r="AJ33" s="122"/>
      <c r="AK33" s="123" t="s">
        <v>4</v>
      </c>
      <c r="AL33" s="123"/>
      <c r="AM33" s="123"/>
      <c r="AN33" s="123"/>
      <c r="AO33" s="123"/>
      <c r="AP33" s="123"/>
      <c r="AQ33" s="123"/>
      <c r="AR33" s="123"/>
      <c r="AS33" s="123"/>
      <c r="AT33" s="124">
        <v>107991.69</v>
      </c>
      <c r="AU33" s="124"/>
      <c r="AV33" s="124"/>
      <c r="AW33" s="124"/>
      <c r="AX33" s="124"/>
      <c r="AY33" s="124"/>
      <c r="AZ33" s="124"/>
      <c r="BA33" s="124"/>
      <c r="BB33" s="124"/>
      <c r="BC33" s="124"/>
      <c r="BD33" s="124"/>
      <c r="BE33" s="124"/>
      <c r="BF33" s="124"/>
      <c r="BG33" s="124"/>
      <c r="BH33" s="124"/>
      <c r="BI33" s="124"/>
      <c r="BJ33" s="124"/>
      <c r="BK33" s="124">
        <v>107991.69</v>
      </c>
      <c r="BL33" s="124"/>
      <c r="BM33" s="124"/>
      <c r="BN33" s="124"/>
      <c r="BO33" s="124"/>
      <c r="BP33" s="124"/>
      <c r="BQ33" s="124"/>
      <c r="BR33" s="124"/>
      <c r="BS33" s="124"/>
      <c r="BT33" s="124"/>
      <c r="BU33" s="124"/>
      <c r="BV33" s="124"/>
      <c r="BW33" s="124" t="s">
        <v>132</v>
      </c>
      <c r="BX33" s="124"/>
      <c r="BY33" s="124"/>
      <c r="BZ33" s="124"/>
      <c r="CA33" s="124"/>
      <c r="CB33" s="124"/>
      <c r="CC33" s="124"/>
      <c r="CD33" s="124"/>
      <c r="CE33" s="124"/>
      <c r="CF33" s="124"/>
      <c r="CG33" s="124"/>
      <c r="CH33" s="23">
        <f t="shared" si="0"/>
        <v>100</v>
      </c>
      <c r="CJ33" s="27"/>
      <c r="CK33" s="27"/>
      <c r="CL33" s="27"/>
      <c r="CM33" s="29"/>
      <c r="CN33" s="29"/>
      <c r="CO33" s="29"/>
      <c r="CP33" s="28"/>
      <c r="CQ33" s="28"/>
      <c r="CR33" s="28"/>
      <c r="CS33" s="28"/>
      <c r="CT33" s="28"/>
      <c r="CU33" s="28"/>
      <c r="CV33" s="28"/>
      <c r="CW33" s="28"/>
      <c r="CX33" s="28"/>
      <c r="CY33" s="28"/>
      <c r="CZ33" s="28"/>
      <c r="DA33" s="28"/>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row>
    <row r="34" spans="1:129" s="20" customFormat="1" ht="120" customHeight="1">
      <c r="A34" s="47" t="s">
        <v>7</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24"/>
      <c r="AE34" s="122">
        <v>200</v>
      </c>
      <c r="AF34" s="122"/>
      <c r="AG34" s="122"/>
      <c r="AH34" s="122"/>
      <c r="AI34" s="122"/>
      <c r="AJ34" s="122"/>
      <c r="AK34" s="123" t="s">
        <v>8</v>
      </c>
      <c r="AL34" s="123"/>
      <c r="AM34" s="123"/>
      <c r="AN34" s="123"/>
      <c r="AO34" s="123"/>
      <c r="AP34" s="123"/>
      <c r="AQ34" s="123"/>
      <c r="AR34" s="123"/>
      <c r="AS34" s="123"/>
      <c r="AT34" s="124">
        <v>7580</v>
      </c>
      <c r="AU34" s="124"/>
      <c r="AV34" s="124"/>
      <c r="AW34" s="124"/>
      <c r="AX34" s="124"/>
      <c r="AY34" s="124"/>
      <c r="AZ34" s="124"/>
      <c r="BA34" s="124"/>
      <c r="BB34" s="124"/>
      <c r="BC34" s="124"/>
      <c r="BD34" s="124"/>
      <c r="BE34" s="124"/>
      <c r="BF34" s="124"/>
      <c r="BG34" s="124"/>
      <c r="BH34" s="124"/>
      <c r="BI34" s="124"/>
      <c r="BJ34" s="124"/>
      <c r="BK34" s="124">
        <v>7580</v>
      </c>
      <c r="BL34" s="124"/>
      <c r="BM34" s="124"/>
      <c r="BN34" s="124"/>
      <c r="BO34" s="124"/>
      <c r="BP34" s="124"/>
      <c r="BQ34" s="124"/>
      <c r="BR34" s="124"/>
      <c r="BS34" s="124"/>
      <c r="BT34" s="124"/>
      <c r="BU34" s="124"/>
      <c r="BV34" s="124"/>
      <c r="BW34" s="124" t="s">
        <v>132</v>
      </c>
      <c r="BX34" s="124"/>
      <c r="BY34" s="124"/>
      <c r="BZ34" s="124"/>
      <c r="CA34" s="124"/>
      <c r="CB34" s="124"/>
      <c r="CC34" s="124"/>
      <c r="CD34" s="124"/>
      <c r="CE34" s="124"/>
      <c r="CF34" s="124"/>
      <c r="CG34" s="124"/>
      <c r="CH34" s="23">
        <f t="shared" si="0"/>
        <v>100</v>
      </c>
      <c r="CJ34" s="27"/>
      <c r="CK34" s="27"/>
      <c r="CL34" s="27"/>
      <c r="CM34" s="29"/>
      <c r="CN34" s="29"/>
      <c r="CO34" s="29"/>
      <c r="CP34" s="28"/>
      <c r="CQ34" s="28"/>
      <c r="CR34" s="28"/>
      <c r="CS34" s="28"/>
      <c r="CT34" s="28"/>
      <c r="CU34" s="28"/>
      <c r="CV34" s="28"/>
      <c r="CW34" s="28"/>
      <c r="CX34" s="28"/>
      <c r="CY34" s="28"/>
      <c r="CZ34" s="28"/>
      <c r="DA34" s="28"/>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row>
    <row r="35" spans="1:129" s="20" customFormat="1" ht="132.75" customHeight="1">
      <c r="A35" s="95" t="s">
        <v>9</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7"/>
      <c r="AD35" s="24"/>
      <c r="AE35" s="122">
        <v>200</v>
      </c>
      <c r="AF35" s="122"/>
      <c r="AG35" s="122"/>
      <c r="AH35" s="122"/>
      <c r="AI35" s="122"/>
      <c r="AJ35" s="122"/>
      <c r="AK35" s="123" t="s">
        <v>10</v>
      </c>
      <c r="AL35" s="123"/>
      <c r="AM35" s="123"/>
      <c r="AN35" s="123"/>
      <c r="AO35" s="123"/>
      <c r="AP35" s="123"/>
      <c r="AQ35" s="123"/>
      <c r="AR35" s="123"/>
      <c r="AS35" s="123"/>
      <c r="AT35" s="124">
        <v>1794.45</v>
      </c>
      <c r="AU35" s="124"/>
      <c r="AV35" s="124"/>
      <c r="AW35" s="124"/>
      <c r="AX35" s="124"/>
      <c r="AY35" s="124"/>
      <c r="AZ35" s="124"/>
      <c r="BA35" s="124"/>
      <c r="BB35" s="124"/>
      <c r="BC35" s="124"/>
      <c r="BD35" s="124"/>
      <c r="BE35" s="124"/>
      <c r="BF35" s="124"/>
      <c r="BG35" s="124"/>
      <c r="BH35" s="124"/>
      <c r="BI35" s="124"/>
      <c r="BJ35" s="124"/>
      <c r="BK35" s="124">
        <v>1794.45</v>
      </c>
      <c r="BL35" s="124"/>
      <c r="BM35" s="124"/>
      <c r="BN35" s="124"/>
      <c r="BO35" s="124"/>
      <c r="BP35" s="124"/>
      <c r="BQ35" s="124"/>
      <c r="BR35" s="124"/>
      <c r="BS35" s="124"/>
      <c r="BT35" s="124"/>
      <c r="BU35" s="124"/>
      <c r="BV35" s="124"/>
      <c r="BW35" s="124" t="s">
        <v>132</v>
      </c>
      <c r="BX35" s="124"/>
      <c r="BY35" s="124"/>
      <c r="BZ35" s="124"/>
      <c r="CA35" s="124"/>
      <c r="CB35" s="124"/>
      <c r="CC35" s="124"/>
      <c r="CD35" s="124"/>
      <c r="CE35" s="124"/>
      <c r="CF35" s="124"/>
      <c r="CG35" s="124"/>
      <c r="CH35" s="23">
        <f t="shared" si="0"/>
        <v>100</v>
      </c>
      <c r="CJ35" s="27"/>
      <c r="CK35" s="27"/>
      <c r="CL35" s="27"/>
      <c r="CM35" s="29"/>
      <c r="CN35" s="29"/>
      <c r="CO35" s="29"/>
      <c r="CP35" s="28"/>
      <c r="CQ35" s="28"/>
      <c r="CR35" s="28"/>
      <c r="CS35" s="28"/>
      <c r="CT35" s="28"/>
      <c r="CU35" s="28"/>
      <c r="CV35" s="28"/>
      <c r="CW35" s="28"/>
      <c r="CX35" s="28"/>
      <c r="CY35" s="28"/>
      <c r="CZ35" s="28"/>
      <c r="DA35" s="28"/>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row>
    <row r="36" spans="1:129" s="20" customFormat="1" ht="141.75" customHeight="1">
      <c r="A36" s="47" t="s">
        <v>18</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24"/>
      <c r="AE36" s="122">
        <v>200</v>
      </c>
      <c r="AF36" s="122"/>
      <c r="AG36" s="122"/>
      <c r="AH36" s="122"/>
      <c r="AI36" s="122"/>
      <c r="AJ36" s="122"/>
      <c r="AK36" s="123" t="s">
        <v>19</v>
      </c>
      <c r="AL36" s="123"/>
      <c r="AM36" s="123"/>
      <c r="AN36" s="123"/>
      <c r="AO36" s="123"/>
      <c r="AP36" s="123"/>
      <c r="AQ36" s="123"/>
      <c r="AR36" s="123"/>
      <c r="AS36" s="123"/>
      <c r="AT36" s="124">
        <v>20000</v>
      </c>
      <c r="AU36" s="124"/>
      <c r="AV36" s="124"/>
      <c r="AW36" s="124"/>
      <c r="AX36" s="124"/>
      <c r="AY36" s="124"/>
      <c r="AZ36" s="124"/>
      <c r="BA36" s="124"/>
      <c r="BB36" s="124"/>
      <c r="BC36" s="124"/>
      <c r="BD36" s="124"/>
      <c r="BE36" s="124"/>
      <c r="BF36" s="124"/>
      <c r="BG36" s="124"/>
      <c r="BH36" s="124"/>
      <c r="BI36" s="124"/>
      <c r="BJ36" s="124"/>
      <c r="BK36" s="124" t="s">
        <v>132</v>
      </c>
      <c r="BL36" s="124"/>
      <c r="BM36" s="124"/>
      <c r="BN36" s="124"/>
      <c r="BO36" s="124"/>
      <c r="BP36" s="124"/>
      <c r="BQ36" s="124"/>
      <c r="BR36" s="124"/>
      <c r="BS36" s="124"/>
      <c r="BT36" s="124"/>
      <c r="BU36" s="124"/>
      <c r="BV36" s="124"/>
      <c r="BW36" s="124">
        <f>AT36</f>
        <v>20000</v>
      </c>
      <c r="BX36" s="124"/>
      <c r="BY36" s="124"/>
      <c r="BZ36" s="124"/>
      <c r="CA36" s="124"/>
      <c r="CB36" s="124"/>
      <c r="CC36" s="124"/>
      <c r="CD36" s="124"/>
      <c r="CE36" s="124"/>
      <c r="CF36" s="124"/>
      <c r="CG36" s="124"/>
      <c r="CH36" s="23" t="e">
        <f t="shared" si="0"/>
        <v>#VALUE!</v>
      </c>
      <c r="CJ36" s="27"/>
      <c r="CK36" s="27"/>
      <c r="CL36" s="27"/>
      <c r="CM36" s="29"/>
      <c r="CN36" s="29"/>
      <c r="CO36" s="29"/>
      <c r="CP36" s="28"/>
      <c r="CQ36" s="28"/>
      <c r="CR36" s="28"/>
      <c r="CS36" s="28"/>
      <c r="CT36" s="28"/>
      <c r="CU36" s="28"/>
      <c r="CV36" s="28"/>
      <c r="CW36" s="28"/>
      <c r="CX36" s="28"/>
      <c r="CY36" s="28"/>
      <c r="CZ36" s="28"/>
      <c r="DA36" s="28"/>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row>
    <row r="37" spans="1:129" s="20" customFormat="1" ht="141.75" customHeight="1">
      <c r="A37" s="47" t="s">
        <v>271</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24"/>
      <c r="AE37" s="122">
        <v>200</v>
      </c>
      <c r="AF37" s="122"/>
      <c r="AG37" s="122"/>
      <c r="AH37" s="122"/>
      <c r="AI37" s="122"/>
      <c r="AJ37" s="122"/>
      <c r="AK37" s="123" t="s">
        <v>270</v>
      </c>
      <c r="AL37" s="123"/>
      <c r="AM37" s="123"/>
      <c r="AN37" s="123"/>
      <c r="AO37" s="123"/>
      <c r="AP37" s="123"/>
      <c r="AQ37" s="123"/>
      <c r="AR37" s="123"/>
      <c r="AS37" s="123"/>
      <c r="AT37" s="124">
        <v>5000</v>
      </c>
      <c r="AU37" s="124"/>
      <c r="AV37" s="124"/>
      <c r="AW37" s="124"/>
      <c r="AX37" s="124"/>
      <c r="AY37" s="124"/>
      <c r="AZ37" s="124"/>
      <c r="BA37" s="124"/>
      <c r="BB37" s="124"/>
      <c r="BC37" s="124"/>
      <c r="BD37" s="124"/>
      <c r="BE37" s="124"/>
      <c r="BF37" s="124"/>
      <c r="BG37" s="124"/>
      <c r="BH37" s="124"/>
      <c r="BI37" s="124"/>
      <c r="BJ37" s="124"/>
      <c r="BK37" s="124">
        <v>5000</v>
      </c>
      <c r="BL37" s="124"/>
      <c r="BM37" s="124"/>
      <c r="BN37" s="124"/>
      <c r="BO37" s="124"/>
      <c r="BP37" s="124"/>
      <c r="BQ37" s="124"/>
      <c r="BR37" s="124"/>
      <c r="BS37" s="124"/>
      <c r="BT37" s="124"/>
      <c r="BU37" s="124"/>
      <c r="BV37" s="124"/>
      <c r="BW37" s="124" t="s">
        <v>132</v>
      </c>
      <c r="BX37" s="124"/>
      <c r="BY37" s="124"/>
      <c r="BZ37" s="124"/>
      <c r="CA37" s="124"/>
      <c r="CB37" s="124"/>
      <c r="CC37" s="124"/>
      <c r="CD37" s="124"/>
      <c r="CE37" s="124"/>
      <c r="CF37" s="124"/>
      <c r="CG37" s="124"/>
      <c r="CH37" s="23">
        <f>BK37/AT37*100</f>
        <v>100</v>
      </c>
      <c r="CJ37" s="27"/>
      <c r="CK37" s="27"/>
      <c r="CL37" s="27"/>
      <c r="CM37" s="29"/>
      <c r="CN37" s="29"/>
      <c r="CO37" s="29"/>
      <c r="CP37" s="28"/>
      <c r="CQ37" s="28"/>
      <c r="CR37" s="28"/>
      <c r="CS37" s="28"/>
      <c r="CT37" s="28"/>
      <c r="CU37" s="28"/>
      <c r="CV37" s="28"/>
      <c r="CW37" s="28"/>
      <c r="CX37" s="28"/>
      <c r="CY37" s="28"/>
      <c r="CZ37" s="28"/>
      <c r="DA37" s="28"/>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row>
    <row r="38" spans="1:129" s="20" customFormat="1" ht="150" customHeight="1">
      <c r="A38" s="47" t="s">
        <v>20</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24"/>
      <c r="AE38" s="122">
        <v>200</v>
      </c>
      <c r="AF38" s="122"/>
      <c r="AG38" s="122"/>
      <c r="AH38" s="122"/>
      <c r="AI38" s="122"/>
      <c r="AJ38" s="122"/>
      <c r="AK38" s="123" t="s">
        <v>21</v>
      </c>
      <c r="AL38" s="123"/>
      <c r="AM38" s="123"/>
      <c r="AN38" s="123"/>
      <c r="AO38" s="123"/>
      <c r="AP38" s="123"/>
      <c r="AQ38" s="123"/>
      <c r="AR38" s="123"/>
      <c r="AS38" s="123"/>
      <c r="AT38" s="124">
        <v>145000</v>
      </c>
      <c r="AU38" s="124"/>
      <c r="AV38" s="124"/>
      <c r="AW38" s="124"/>
      <c r="AX38" s="124"/>
      <c r="AY38" s="124"/>
      <c r="AZ38" s="124"/>
      <c r="BA38" s="124"/>
      <c r="BB38" s="124"/>
      <c r="BC38" s="124"/>
      <c r="BD38" s="124"/>
      <c r="BE38" s="124"/>
      <c r="BF38" s="124"/>
      <c r="BG38" s="124"/>
      <c r="BH38" s="124"/>
      <c r="BI38" s="124"/>
      <c r="BJ38" s="124"/>
      <c r="BK38" s="124">
        <v>16500</v>
      </c>
      <c r="BL38" s="124"/>
      <c r="BM38" s="124"/>
      <c r="BN38" s="124"/>
      <c r="BO38" s="124"/>
      <c r="BP38" s="124"/>
      <c r="BQ38" s="124"/>
      <c r="BR38" s="124"/>
      <c r="BS38" s="124"/>
      <c r="BT38" s="124"/>
      <c r="BU38" s="124"/>
      <c r="BV38" s="124"/>
      <c r="BW38" s="124">
        <f>AT38-BK38</f>
        <v>128500</v>
      </c>
      <c r="BX38" s="124"/>
      <c r="BY38" s="124"/>
      <c r="BZ38" s="124"/>
      <c r="CA38" s="124"/>
      <c r="CB38" s="124"/>
      <c r="CC38" s="124"/>
      <c r="CD38" s="124"/>
      <c r="CE38" s="124"/>
      <c r="CF38" s="124"/>
      <c r="CG38" s="124"/>
      <c r="CH38" s="23">
        <f t="shared" si="0"/>
        <v>11.379310344827587</v>
      </c>
      <c r="CJ38" s="27"/>
      <c r="CK38" s="27"/>
      <c r="CL38" s="27"/>
      <c r="CM38" s="29"/>
      <c r="CN38" s="29"/>
      <c r="CO38" s="29"/>
      <c r="CP38" s="28"/>
      <c r="CQ38" s="28"/>
      <c r="CR38" s="28"/>
      <c r="CS38" s="28"/>
      <c r="CT38" s="28"/>
      <c r="CU38" s="28"/>
      <c r="CV38" s="28"/>
      <c r="CW38" s="28"/>
      <c r="CX38" s="28"/>
      <c r="CY38" s="28"/>
      <c r="CZ38" s="28"/>
      <c r="DA38" s="28"/>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row>
    <row r="39" spans="1:129" s="20" customFormat="1" ht="173.25" customHeight="1">
      <c r="A39" s="95" t="s">
        <v>22</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7"/>
      <c r="AD39" s="24"/>
      <c r="AE39" s="122">
        <v>200</v>
      </c>
      <c r="AF39" s="122"/>
      <c r="AG39" s="122"/>
      <c r="AH39" s="122"/>
      <c r="AI39" s="122"/>
      <c r="AJ39" s="122"/>
      <c r="AK39" s="123" t="s">
        <v>27</v>
      </c>
      <c r="AL39" s="123"/>
      <c r="AM39" s="123"/>
      <c r="AN39" s="123"/>
      <c r="AO39" s="123"/>
      <c r="AP39" s="123"/>
      <c r="AQ39" s="123"/>
      <c r="AR39" s="123"/>
      <c r="AS39" s="123"/>
      <c r="AT39" s="124">
        <v>194200</v>
      </c>
      <c r="AU39" s="124"/>
      <c r="AV39" s="124"/>
      <c r="AW39" s="124"/>
      <c r="AX39" s="124"/>
      <c r="AY39" s="124"/>
      <c r="AZ39" s="124"/>
      <c r="BA39" s="124"/>
      <c r="BB39" s="124"/>
      <c r="BC39" s="124"/>
      <c r="BD39" s="124"/>
      <c r="BE39" s="124"/>
      <c r="BF39" s="124"/>
      <c r="BG39" s="124"/>
      <c r="BH39" s="124"/>
      <c r="BI39" s="124"/>
      <c r="BJ39" s="124"/>
      <c r="BK39" s="124">
        <v>120294.5</v>
      </c>
      <c r="BL39" s="124"/>
      <c r="BM39" s="124"/>
      <c r="BN39" s="124"/>
      <c r="BO39" s="124"/>
      <c r="BP39" s="124"/>
      <c r="BQ39" s="124"/>
      <c r="BR39" s="124"/>
      <c r="BS39" s="124"/>
      <c r="BT39" s="124"/>
      <c r="BU39" s="124"/>
      <c r="BV39" s="124"/>
      <c r="BW39" s="124">
        <f>AT39-BK39</f>
        <v>73905.5</v>
      </c>
      <c r="BX39" s="124"/>
      <c r="BY39" s="124"/>
      <c r="BZ39" s="124"/>
      <c r="CA39" s="124"/>
      <c r="CB39" s="124"/>
      <c r="CC39" s="124"/>
      <c r="CD39" s="124"/>
      <c r="CE39" s="124"/>
      <c r="CF39" s="124"/>
      <c r="CG39" s="124"/>
      <c r="CH39" s="23">
        <f t="shared" si="0"/>
        <v>61.94361483007209</v>
      </c>
      <c r="CJ39" s="27"/>
      <c r="CK39" s="27"/>
      <c r="CL39" s="27"/>
      <c r="CM39" s="29"/>
      <c r="CN39" s="29"/>
      <c r="CO39" s="29"/>
      <c r="CP39" s="28"/>
      <c r="CQ39" s="28"/>
      <c r="CR39" s="28"/>
      <c r="CS39" s="28"/>
      <c r="CT39" s="28"/>
      <c r="CU39" s="28"/>
      <c r="CV39" s="28"/>
      <c r="CW39" s="28"/>
      <c r="CX39" s="28"/>
      <c r="CY39" s="28"/>
      <c r="CZ39" s="28"/>
      <c r="DA39" s="28"/>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row>
    <row r="40" spans="1:129" s="20" customFormat="1" ht="66.75" customHeight="1">
      <c r="A40" s="95" t="s">
        <v>28</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7"/>
      <c r="AD40" s="24"/>
      <c r="AE40" s="122">
        <v>200</v>
      </c>
      <c r="AF40" s="122"/>
      <c r="AG40" s="122"/>
      <c r="AH40" s="122"/>
      <c r="AI40" s="122"/>
      <c r="AJ40" s="122"/>
      <c r="AK40" s="123" t="s">
        <v>29</v>
      </c>
      <c r="AL40" s="123"/>
      <c r="AM40" s="123"/>
      <c r="AN40" s="123"/>
      <c r="AO40" s="123"/>
      <c r="AP40" s="123"/>
      <c r="AQ40" s="123"/>
      <c r="AR40" s="123"/>
      <c r="AS40" s="123"/>
      <c r="AT40" s="124">
        <v>543200</v>
      </c>
      <c r="AU40" s="124"/>
      <c r="AV40" s="124"/>
      <c r="AW40" s="124"/>
      <c r="AX40" s="124"/>
      <c r="AY40" s="124"/>
      <c r="AZ40" s="124"/>
      <c r="BA40" s="124"/>
      <c r="BB40" s="124"/>
      <c r="BC40" s="124"/>
      <c r="BD40" s="124"/>
      <c r="BE40" s="124"/>
      <c r="BF40" s="124"/>
      <c r="BG40" s="124"/>
      <c r="BH40" s="124"/>
      <c r="BI40" s="124"/>
      <c r="BJ40" s="124"/>
      <c r="BK40" s="124">
        <v>487600</v>
      </c>
      <c r="BL40" s="124"/>
      <c r="BM40" s="124"/>
      <c r="BN40" s="124"/>
      <c r="BO40" s="124"/>
      <c r="BP40" s="124"/>
      <c r="BQ40" s="124"/>
      <c r="BR40" s="124"/>
      <c r="BS40" s="124"/>
      <c r="BT40" s="124"/>
      <c r="BU40" s="124"/>
      <c r="BV40" s="124"/>
      <c r="BW40" s="124">
        <f>AT40-BK40</f>
        <v>55600</v>
      </c>
      <c r="BX40" s="124"/>
      <c r="BY40" s="124"/>
      <c r="BZ40" s="124"/>
      <c r="CA40" s="124"/>
      <c r="CB40" s="124"/>
      <c r="CC40" s="124"/>
      <c r="CD40" s="124"/>
      <c r="CE40" s="124"/>
      <c r="CF40" s="124"/>
      <c r="CG40" s="124"/>
      <c r="CH40" s="23">
        <f t="shared" si="0"/>
        <v>89.76435935198822</v>
      </c>
      <c r="CJ40" s="27"/>
      <c r="CK40" s="27"/>
      <c r="CL40" s="27"/>
      <c r="CM40" s="29"/>
      <c r="CN40" s="29"/>
      <c r="CO40" s="29"/>
      <c r="CP40" s="28"/>
      <c r="CQ40" s="28"/>
      <c r="CR40" s="28"/>
      <c r="CS40" s="28"/>
      <c r="CT40" s="28"/>
      <c r="CU40" s="28"/>
      <c r="CV40" s="28"/>
      <c r="CW40" s="28"/>
      <c r="CX40" s="28"/>
      <c r="CY40" s="28"/>
      <c r="CZ40" s="28"/>
      <c r="DA40" s="28"/>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row>
    <row r="41" spans="1:129" s="20" customFormat="1" ht="198" customHeight="1">
      <c r="A41" s="47" t="s">
        <v>258</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24"/>
      <c r="AE41" s="122">
        <v>200</v>
      </c>
      <c r="AF41" s="122"/>
      <c r="AG41" s="122"/>
      <c r="AH41" s="122"/>
      <c r="AI41" s="122"/>
      <c r="AJ41" s="122"/>
      <c r="AK41" s="123" t="s">
        <v>148</v>
      </c>
      <c r="AL41" s="123"/>
      <c r="AM41" s="123"/>
      <c r="AN41" s="123"/>
      <c r="AO41" s="123"/>
      <c r="AP41" s="123"/>
      <c r="AQ41" s="123"/>
      <c r="AR41" s="123"/>
      <c r="AS41" s="123"/>
      <c r="AT41" s="124">
        <v>105500</v>
      </c>
      <c r="AU41" s="124"/>
      <c r="AV41" s="124"/>
      <c r="AW41" s="124"/>
      <c r="AX41" s="124"/>
      <c r="AY41" s="124"/>
      <c r="AZ41" s="124"/>
      <c r="BA41" s="124"/>
      <c r="BB41" s="124"/>
      <c r="BC41" s="124"/>
      <c r="BD41" s="124"/>
      <c r="BE41" s="124"/>
      <c r="BF41" s="124"/>
      <c r="BG41" s="124"/>
      <c r="BH41" s="124"/>
      <c r="BI41" s="124"/>
      <c r="BJ41" s="124"/>
      <c r="BK41" s="124">
        <v>69440</v>
      </c>
      <c r="BL41" s="124"/>
      <c r="BM41" s="124"/>
      <c r="BN41" s="124"/>
      <c r="BO41" s="124"/>
      <c r="BP41" s="124"/>
      <c r="BQ41" s="124"/>
      <c r="BR41" s="124"/>
      <c r="BS41" s="124"/>
      <c r="BT41" s="124"/>
      <c r="BU41" s="124"/>
      <c r="BV41" s="124"/>
      <c r="BW41" s="124">
        <f>AT41-BK41</f>
        <v>36060</v>
      </c>
      <c r="BX41" s="124"/>
      <c r="BY41" s="124"/>
      <c r="BZ41" s="124"/>
      <c r="CA41" s="124"/>
      <c r="CB41" s="124"/>
      <c r="CC41" s="124"/>
      <c r="CD41" s="124"/>
      <c r="CE41" s="124"/>
      <c r="CF41" s="124"/>
      <c r="CG41" s="124"/>
      <c r="CH41" s="23">
        <f>BK41/AT41*100</f>
        <v>65.81990521327015</v>
      </c>
      <c r="CJ41" s="27"/>
      <c r="CK41" s="27"/>
      <c r="CL41" s="27"/>
      <c r="CM41" s="29"/>
      <c r="CN41" s="29"/>
      <c r="CO41" s="29"/>
      <c r="CP41" s="28"/>
      <c r="CQ41" s="28"/>
      <c r="CR41" s="28"/>
      <c r="CS41" s="28"/>
      <c r="CT41" s="28"/>
      <c r="CU41" s="28"/>
      <c r="CV41" s="28"/>
      <c r="CW41" s="28"/>
      <c r="CX41" s="28"/>
      <c r="CY41" s="28"/>
      <c r="CZ41" s="28"/>
      <c r="DA41" s="28"/>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row>
    <row r="42" spans="1:129" s="20" customFormat="1" ht="170.25" customHeight="1">
      <c r="A42" s="47" t="s">
        <v>257</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24"/>
      <c r="AE42" s="122">
        <v>200</v>
      </c>
      <c r="AF42" s="122"/>
      <c r="AG42" s="122"/>
      <c r="AH42" s="122"/>
      <c r="AI42" s="122"/>
      <c r="AJ42" s="122"/>
      <c r="AK42" s="123" t="s">
        <v>401</v>
      </c>
      <c r="AL42" s="123"/>
      <c r="AM42" s="123"/>
      <c r="AN42" s="123"/>
      <c r="AO42" s="123"/>
      <c r="AP42" s="123"/>
      <c r="AQ42" s="123"/>
      <c r="AR42" s="123"/>
      <c r="AS42" s="123"/>
      <c r="AT42" s="124">
        <v>1243900</v>
      </c>
      <c r="AU42" s="124"/>
      <c r="AV42" s="124"/>
      <c r="AW42" s="124"/>
      <c r="AX42" s="124"/>
      <c r="AY42" s="124"/>
      <c r="AZ42" s="124"/>
      <c r="BA42" s="124"/>
      <c r="BB42" s="124"/>
      <c r="BC42" s="124"/>
      <c r="BD42" s="124"/>
      <c r="BE42" s="124"/>
      <c r="BF42" s="124"/>
      <c r="BG42" s="124"/>
      <c r="BH42" s="124"/>
      <c r="BI42" s="124"/>
      <c r="BJ42" s="124"/>
      <c r="BK42" s="124">
        <v>1243841.32</v>
      </c>
      <c r="BL42" s="124"/>
      <c r="BM42" s="124"/>
      <c r="BN42" s="124"/>
      <c r="BO42" s="124"/>
      <c r="BP42" s="124"/>
      <c r="BQ42" s="124"/>
      <c r="BR42" s="124"/>
      <c r="BS42" s="124"/>
      <c r="BT42" s="124"/>
      <c r="BU42" s="124"/>
      <c r="BV42" s="124"/>
      <c r="BW42" s="124">
        <f>AT42-BK42</f>
        <v>58.67999999993481</v>
      </c>
      <c r="BX42" s="124"/>
      <c r="BY42" s="124"/>
      <c r="BZ42" s="124"/>
      <c r="CA42" s="124"/>
      <c r="CB42" s="124"/>
      <c r="CC42" s="124"/>
      <c r="CD42" s="124"/>
      <c r="CE42" s="124"/>
      <c r="CF42" s="124"/>
      <c r="CG42" s="124"/>
      <c r="CH42" s="23">
        <f>BK42/AT42*100</f>
        <v>99.99528257898545</v>
      </c>
      <c r="CJ42" s="27"/>
      <c r="CK42" s="27"/>
      <c r="CL42" s="27"/>
      <c r="CM42" s="29"/>
      <c r="CN42" s="29"/>
      <c r="CO42" s="29"/>
      <c r="CP42" s="28"/>
      <c r="CQ42" s="28"/>
      <c r="CR42" s="28"/>
      <c r="CS42" s="28"/>
      <c r="CT42" s="28"/>
      <c r="CU42" s="28"/>
      <c r="CV42" s="28"/>
      <c r="CW42" s="28"/>
      <c r="CX42" s="28"/>
      <c r="CY42" s="28"/>
      <c r="CZ42" s="28"/>
      <c r="DA42" s="28"/>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row>
    <row r="43" spans="1:129" s="20" customFormat="1" ht="174" customHeight="1">
      <c r="A43" s="47" t="s">
        <v>259</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24"/>
      <c r="AE43" s="122">
        <v>200</v>
      </c>
      <c r="AF43" s="122"/>
      <c r="AG43" s="122"/>
      <c r="AH43" s="122"/>
      <c r="AI43" s="122"/>
      <c r="AJ43" s="122"/>
      <c r="AK43" s="123" t="s">
        <v>402</v>
      </c>
      <c r="AL43" s="123"/>
      <c r="AM43" s="123"/>
      <c r="AN43" s="123"/>
      <c r="AO43" s="123"/>
      <c r="AP43" s="123"/>
      <c r="AQ43" s="123"/>
      <c r="AR43" s="123"/>
      <c r="AS43" s="123"/>
      <c r="AT43" s="124">
        <v>19147000</v>
      </c>
      <c r="AU43" s="124"/>
      <c r="AV43" s="124"/>
      <c r="AW43" s="124"/>
      <c r="AX43" s="124"/>
      <c r="AY43" s="124"/>
      <c r="AZ43" s="124"/>
      <c r="BA43" s="124"/>
      <c r="BB43" s="124"/>
      <c r="BC43" s="124"/>
      <c r="BD43" s="124"/>
      <c r="BE43" s="124"/>
      <c r="BF43" s="124"/>
      <c r="BG43" s="124"/>
      <c r="BH43" s="124"/>
      <c r="BI43" s="124"/>
      <c r="BJ43" s="124"/>
      <c r="BK43" s="124">
        <v>19147000</v>
      </c>
      <c r="BL43" s="124"/>
      <c r="BM43" s="124"/>
      <c r="BN43" s="124"/>
      <c r="BO43" s="124"/>
      <c r="BP43" s="124"/>
      <c r="BQ43" s="124"/>
      <c r="BR43" s="124"/>
      <c r="BS43" s="124"/>
      <c r="BT43" s="124"/>
      <c r="BU43" s="124"/>
      <c r="BV43" s="124"/>
      <c r="BW43" s="124" t="s">
        <v>132</v>
      </c>
      <c r="BX43" s="124"/>
      <c r="BY43" s="124"/>
      <c r="BZ43" s="124"/>
      <c r="CA43" s="124"/>
      <c r="CB43" s="124"/>
      <c r="CC43" s="124"/>
      <c r="CD43" s="124"/>
      <c r="CE43" s="124"/>
      <c r="CF43" s="124"/>
      <c r="CG43" s="124"/>
      <c r="CH43" s="23">
        <f t="shared" si="0"/>
        <v>100</v>
      </c>
      <c r="CJ43" s="27"/>
      <c r="CK43" s="27"/>
      <c r="CL43" s="27"/>
      <c r="CM43" s="29"/>
      <c r="CN43" s="29"/>
      <c r="CO43" s="29"/>
      <c r="CP43" s="28"/>
      <c r="CQ43" s="28"/>
      <c r="CR43" s="28"/>
      <c r="CS43" s="28"/>
      <c r="CT43" s="28"/>
      <c r="CU43" s="28"/>
      <c r="CV43" s="28"/>
      <c r="CW43" s="28"/>
      <c r="CX43" s="28"/>
      <c r="CY43" s="28"/>
      <c r="CZ43" s="28"/>
      <c r="DA43" s="28"/>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row>
    <row r="44" spans="1:129" s="20" customFormat="1" ht="123" customHeight="1">
      <c r="A44" s="47" t="s">
        <v>260</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24"/>
      <c r="AE44" s="122">
        <v>200</v>
      </c>
      <c r="AF44" s="122"/>
      <c r="AG44" s="122"/>
      <c r="AH44" s="122"/>
      <c r="AI44" s="122"/>
      <c r="AJ44" s="122"/>
      <c r="AK44" s="123" t="s">
        <v>330</v>
      </c>
      <c r="AL44" s="123"/>
      <c r="AM44" s="123"/>
      <c r="AN44" s="123"/>
      <c r="AO44" s="123"/>
      <c r="AP44" s="123"/>
      <c r="AQ44" s="123"/>
      <c r="AR44" s="123"/>
      <c r="AS44" s="123"/>
      <c r="AT44" s="124">
        <v>4200</v>
      </c>
      <c r="AU44" s="124"/>
      <c r="AV44" s="124"/>
      <c r="AW44" s="124"/>
      <c r="AX44" s="124"/>
      <c r="AY44" s="124"/>
      <c r="AZ44" s="124"/>
      <c r="BA44" s="124"/>
      <c r="BB44" s="124"/>
      <c r="BC44" s="124"/>
      <c r="BD44" s="124"/>
      <c r="BE44" s="124"/>
      <c r="BF44" s="124"/>
      <c r="BG44" s="124"/>
      <c r="BH44" s="124"/>
      <c r="BI44" s="124"/>
      <c r="BJ44" s="124"/>
      <c r="BK44" s="124">
        <v>4200</v>
      </c>
      <c r="BL44" s="124"/>
      <c r="BM44" s="124"/>
      <c r="BN44" s="124"/>
      <c r="BO44" s="124"/>
      <c r="BP44" s="124"/>
      <c r="BQ44" s="124"/>
      <c r="BR44" s="124"/>
      <c r="BS44" s="124"/>
      <c r="BT44" s="124"/>
      <c r="BU44" s="124"/>
      <c r="BV44" s="124"/>
      <c r="BW44" s="124" t="s">
        <v>132</v>
      </c>
      <c r="BX44" s="124"/>
      <c r="BY44" s="124"/>
      <c r="BZ44" s="124"/>
      <c r="CA44" s="124"/>
      <c r="CB44" s="124"/>
      <c r="CC44" s="124"/>
      <c r="CD44" s="124"/>
      <c r="CE44" s="124"/>
      <c r="CF44" s="124"/>
      <c r="CG44" s="124"/>
      <c r="CH44" s="23">
        <f>BK44/AT44*100</f>
        <v>100</v>
      </c>
      <c r="CJ44" s="27"/>
      <c r="CK44" s="27"/>
      <c r="CL44" s="27"/>
      <c r="CM44" s="29"/>
      <c r="CN44" s="29"/>
      <c r="CO44" s="29"/>
      <c r="CP44" s="28"/>
      <c r="CQ44" s="28"/>
      <c r="CR44" s="28"/>
      <c r="CS44" s="28"/>
      <c r="CT44" s="28"/>
      <c r="CU44" s="28"/>
      <c r="CV44" s="28"/>
      <c r="CW44" s="28"/>
      <c r="CX44" s="28"/>
      <c r="CY44" s="28"/>
      <c r="CZ44" s="28"/>
      <c r="DA44" s="28"/>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row>
    <row r="45" spans="1:129" s="20" customFormat="1" ht="159" customHeight="1">
      <c r="A45" s="47" t="s">
        <v>30</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24"/>
      <c r="AE45" s="122">
        <v>200</v>
      </c>
      <c r="AF45" s="122"/>
      <c r="AG45" s="122"/>
      <c r="AH45" s="122"/>
      <c r="AI45" s="122"/>
      <c r="AJ45" s="122"/>
      <c r="AK45" s="123" t="s">
        <v>31</v>
      </c>
      <c r="AL45" s="123"/>
      <c r="AM45" s="123"/>
      <c r="AN45" s="123"/>
      <c r="AO45" s="123"/>
      <c r="AP45" s="123"/>
      <c r="AQ45" s="123"/>
      <c r="AR45" s="123"/>
      <c r="AS45" s="123"/>
      <c r="AT45" s="124">
        <v>8609100</v>
      </c>
      <c r="AU45" s="124"/>
      <c r="AV45" s="124"/>
      <c r="AW45" s="124"/>
      <c r="AX45" s="124"/>
      <c r="AY45" s="124"/>
      <c r="AZ45" s="124"/>
      <c r="BA45" s="124"/>
      <c r="BB45" s="124"/>
      <c r="BC45" s="124"/>
      <c r="BD45" s="124"/>
      <c r="BE45" s="124"/>
      <c r="BF45" s="124"/>
      <c r="BG45" s="124"/>
      <c r="BH45" s="124"/>
      <c r="BI45" s="124"/>
      <c r="BJ45" s="124"/>
      <c r="BK45" s="124">
        <v>5959381</v>
      </c>
      <c r="BL45" s="124"/>
      <c r="BM45" s="124"/>
      <c r="BN45" s="124"/>
      <c r="BO45" s="124"/>
      <c r="BP45" s="124"/>
      <c r="BQ45" s="124"/>
      <c r="BR45" s="124"/>
      <c r="BS45" s="124"/>
      <c r="BT45" s="124"/>
      <c r="BU45" s="124"/>
      <c r="BV45" s="124"/>
      <c r="BW45" s="124">
        <f>AT45-BK45</f>
        <v>2649719</v>
      </c>
      <c r="BX45" s="124"/>
      <c r="BY45" s="124"/>
      <c r="BZ45" s="124"/>
      <c r="CA45" s="124"/>
      <c r="CB45" s="124"/>
      <c r="CC45" s="124"/>
      <c r="CD45" s="124"/>
      <c r="CE45" s="124"/>
      <c r="CF45" s="124"/>
      <c r="CG45" s="124"/>
      <c r="CH45" s="23">
        <f t="shared" si="0"/>
        <v>69.22188149748521</v>
      </c>
      <c r="CJ45" s="27"/>
      <c r="CK45" s="27"/>
      <c r="CL45" s="27"/>
      <c r="CM45" s="29"/>
      <c r="CN45" s="29"/>
      <c r="CO45" s="29"/>
      <c r="CP45" s="28"/>
      <c r="CQ45" s="28"/>
      <c r="CR45" s="28"/>
      <c r="CS45" s="28"/>
      <c r="CT45" s="28"/>
      <c r="CU45" s="28"/>
      <c r="CV45" s="28"/>
      <c r="CW45" s="28"/>
      <c r="CX45" s="28"/>
      <c r="CY45" s="28"/>
      <c r="CZ45" s="28"/>
      <c r="DA45" s="28"/>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row>
    <row r="46" spans="1:129" s="20" customFormat="1" ht="159" customHeight="1">
      <c r="A46" s="47" t="s">
        <v>38</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24"/>
      <c r="AE46" s="122">
        <v>200</v>
      </c>
      <c r="AF46" s="122"/>
      <c r="AG46" s="122"/>
      <c r="AH46" s="122"/>
      <c r="AI46" s="122"/>
      <c r="AJ46" s="122"/>
      <c r="AK46" s="123" t="s">
        <v>37</v>
      </c>
      <c r="AL46" s="123"/>
      <c r="AM46" s="123"/>
      <c r="AN46" s="123"/>
      <c r="AO46" s="123"/>
      <c r="AP46" s="123"/>
      <c r="AQ46" s="123"/>
      <c r="AR46" s="123"/>
      <c r="AS46" s="123"/>
      <c r="AT46" s="124">
        <v>332500</v>
      </c>
      <c r="AU46" s="124"/>
      <c r="AV46" s="124"/>
      <c r="AW46" s="124"/>
      <c r="AX46" s="124"/>
      <c r="AY46" s="124"/>
      <c r="AZ46" s="124"/>
      <c r="BA46" s="124"/>
      <c r="BB46" s="124"/>
      <c r="BC46" s="124"/>
      <c r="BD46" s="124"/>
      <c r="BE46" s="124"/>
      <c r="BF46" s="124"/>
      <c r="BG46" s="124"/>
      <c r="BH46" s="124"/>
      <c r="BI46" s="124"/>
      <c r="BJ46" s="124"/>
      <c r="BK46" s="124">
        <v>331720</v>
      </c>
      <c r="BL46" s="124"/>
      <c r="BM46" s="124"/>
      <c r="BN46" s="124"/>
      <c r="BO46" s="124"/>
      <c r="BP46" s="124"/>
      <c r="BQ46" s="124"/>
      <c r="BR46" s="124"/>
      <c r="BS46" s="124"/>
      <c r="BT46" s="124"/>
      <c r="BU46" s="124"/>
      <c r="BV46" s="124"/>
      <c r="BW46" s="124">
        <f>AT46-BK46</f>
        <v>780</v>
      </c>
      <c r="BX46" s="124"/>
      <c r="BY46" s="124"/>
      <c r="BZ46" s="124"/>
      <c r="CA46" s="124"/>
      <c r="CB46" s="124"/>
      <c r="CC46" s="124"/>
      <c r="CD46" s="124"/>
      <c r="CE46" s="124"/>
      <c r="CF46" s="124"/>
      <c r="CG46" s="124"/>
      <c r="CH46" s="23">
        <f>BK46/AT46*100</f>
        <v>99.76541353383459</v>
      </c>
      <c r="CJ46" s="27"/>
      <c r="CK46" s="27"/>
      <c r="CL46" s="27"/>
      <c r="CM46" s="29"/>
      <c r="CN46" s="29"/>
      <c r="CO46" s="29"/>
      <c r="CP46" s="28"/>
      <c r="CQ46" s="28"/>
      <c r="CR46" s="28"/>
      <c r="CS46" s="28"/>
      <c r="CT46" s="28"/>
      <c r="CU46" s="28"/>
      <c r="CV46" s="28"/>
      <c r="CW46" s="28"/>
      <c r="CX46" s="28"/>
      <c r="CY46" s="28"/>
      <c r="CZ46" s="28"/>
      <c r="DA46" s="28"/>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row>
    <row r="47" spans="1:129" s="20" customFormat="1" ht="162" customHeight="1">
      <c r="A47" s="47" t="s">
        <v>261</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24"/>
      <c r="AE47" s="122">
        <v>200</v>
      </c>
      <c r="AF47" s="122"/>
      <c r="AG47" s="122"/>
      <c r="AH47" s="122"/>
      <c r="AI47" s="122"/>
      <c r="AJ47" s="122"/>
      <c r="AK47" s="123" t="s">
        <v>262</v>
      </c>
      <c r="AL47" s="123"/>
      <c r="AM47" s="123"/>
      <c r="AN47" s="123"/>
      <c r="AO47" s="123"/>
      <c r="AP47" s="123"/>
      <c r="AQ47" s="123"/>
      <c r="AR47" s="123"/>
      <c r="AS47" s="123"/>
      <c r="AT47" s="124">
        <v>30400</v>
      </c>
      <c r="AU47" s="124"/>
      <c r="AV47" s="124"/>
      <c r="AW47" s="124"/>
      <c r="AX47" s="124"/>
      <c r="AY47" s="124"/>
      <c r="AZ47" s="124"/>
      <c r="BA47" s="124"/>
      <c r="BB47" s="124"/>
      <c r="BC47" s="124"/>
      <c r="BD47" s="124"/>
      <c r="BE47" s="124"/>
      <c r="BF47" s="124"/>
      <c r="BG47" s="124"/>
      <c r="BH47" s="124"/>
      <c r="BI47" s="124"/>
      <c r="BJ47" s="124"/>
      <c r="BK47" s="124">
        <v>30400</v>
      </c>
      <c r="BL47" s="124"/>
      <c r="BM47" s="124"/>
      <c r="BN47" s="124"/>
      <c r="BO47" s="124"/>
      <c r="BP47" s="124"/>
      <c r="BQ47" s="124"/>
      <c r="BR47" s="124"/>
      <c r="BS47" s="124"/>
      <c r="BT47" s="124"/>
      <c r="BU47" s="124"/>
      <c r="BV47" s="124"/>
      <c r="BW47" s="124" t="s">
        <v>132</v>
      </c>
      <c r="BX47" s="124"/>
      <c r="BY47" s="124"/>
      <c r="BZ47" s="124"/>
      <c r="CA47" s="124"/>
      <c r="CB47" s="124"/>
      <c r="CC47" s="124"/>
      <c r="CD47" s="124"/>
      <c r="CE47" s="124"/>
      <c r="CF47" s="124"/>
      <c r="CG47" s="124"/>
      <c r="CH47" s="23">
        <f>BK47/AT47*100</f>
        <v>100</v>
      </c>
      <c r="CJ47" s="27"/>
      <c r="CK47" s="27"/>
      <c r="CL47" s="27"/>
      <c r="CM47" s="29"/>
      <c r="CN47" s="29"/>
      <c r="CO47" s="29"/>
      <c r="CP47" s="28"/>
      <c r="CQ47" s="28"/>
      <c r="CR47" s="28"/>
      <c r="CS47" s="28"/>
      <c r="CT47" s="28"/>
      <c r="CU47" s="28"/>
      <c r="CV47" s="28"/>
      <c r="CW47" s="28"/>
      <c r="CX47" s="28"/>
      <c r="CY47" s="28"/>
      <c r="CZ47" s="28"/>
      <c r="DA47" s="28"/>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row>
    <row r="48" spans="1:129" s="20" customFormat="1" ht="177" customHeight="1">
      <c r="A48" s="47" t="s">
        <v>264</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24"/>
      <c r="AE48" s="122">
        <v>200</v>
      </c>
      <c r="AF48" s="122"/>
      <c r="AG48" s="122"/>
      <c r="AH48" s="122"/>
      <c r="AI48" s="122"/>
      <c r="AJ48" s="122"/>
      <c r="AK48" s="123" t="s">
        <v>263</v>
      </c>
      <c r="AL48" s="123"/>
      <c r="AM48" s="123"/>
      <c r="AN48" s="123"/>
      <c r="AO48" s="123"/>
      <c r="AP48" s="123"/>
      <c r="AQ48" s="123"/>
      <c r="AR48" s="123"/>
      <c r="AS48" s="123"/>
      <c r="AT48" s="124">
        <v>376600</v>
      </c>
      <c r="AU48" s="124"/>
      <c r="AV48" s="124"/>
      <c r="AW48" s="124"/>
      <c r="AX48" s="124"/>
      <c r="AY48" s="124"/>
      <c r="AZ48" s="124"/>
      <c r="BA48" s="124"/>
      <c r="BB48" s="124"/>
      <c r="BC48" s="124"/>
      <c r="BD48" s="124"/>
      <c r="BE48" s="124"/>
      <c r="BF48" s="124"/>
      <c r="BG48" s="124"/>
      <c r="BH48" s="124"/>
      <c r="BI48" s="124"/>
      <c r="BJ48" s="124"/>
      <c r="BK48" s="124">
        <v>376553</v>
      </c>
      <c r="BL48" s="124"/>
      <c r="BM48" s="124"/>
      <c r="BN48" s="124"/>
      <c r="BO48" s="124"/>
      <c r="BP48" s="124"/>
      <c r="BQ48" s="124"/>
      <c r="BR48" s="124"/>
      <c r="BS48" s="124"/>
      <c r="BT48" s="124"/>
      <c r="BU48" s="124"/>
      <c r="BV48" s="124"/>
      <c r="BW48" s="124">
        <f>AT48-BK48</f>
        <v>47</v>
      </c>
      <c r="BX48" s="124"/>
      <c r="BY48" s="124"/>
      <c r="BZ48" s="124"/>
      <c r="CA48" s="124"/>
      <c r="CB48" s="124"/>
      <c r="CC48" s="124"/>
      <c r="CD48" s="124"/>
      <c r="CE48" s="124"/>
      <c r="CF48" s="124"/>
      <c r="CG48" s="124"/>
      <c r="CH48" s="23">
        <f>BK48/AT48*100</f>
        <v>99.98751991502921</v>
      </c>
      <c r="CJ48" s="27"/>
      <c r="CK48" s="27"/>
      <c r="CL48" s="27"/>
      <c r="CM48" s="29"/>
      <c r="CN48" s="29"/>
      <c r="CO48" s="29"/>
      <c r="CP48" s="28"/>
      <c r="CQ48" s="28"/>
      <c r="CR48" s="28"/>
      <c r="CS48" s="28"/>
      <c r="CT48" s="28"/>
      <c r="CU48" s="28"/>
      <c r="CV48" s="28"/>
      <c r="CW48" s="28"/>
      <c r="CX48" s="28"/>
      <c r="CY48" s="28"/>
      <c r="CZ48" s="28"/>
      <c r="DA48" s="28"/>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row>
    <row r="49" spans="1:129" s="20" customFormat="1" ht="177" customHeight="1">
      <c r="A49" s="47" t="s">
        <v>265</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24"/>
      <c r="AE49" s="122">
        <v>200</v>
      </c>
      <c r="AF49" s="122"/>
      <c r="AG49" s="122"/>
      <c r="AH49" s="122"/>
      <c r="AI49" s="122"/>
      <c r="AJ49" s="122"/>
      <c r="AK49" s="123" t="s">
        <v>266</v>
      </c>
      <c r="AL49" s="123"/>
      <c r="AM49" s="123"/>
      <c r="AN49" s="123"/>
      <c r="AO49" s="123"/>
      <c r="AP49" s="123"/>
      <c r="AQ49" s="123"/>
      <c r="AR49" s="123"/>
      <c r="AS49" s="123"/>
      <c r="AT49" s="124">
        <v>61300</v>
      </c>
      <c r="AU49" s="124"/>
      <c r="AV49" s="124"/>
      <c r="AW49" s="124"/>
      <c r="AX49" s="124"/>
      <c r="AY49" s="124"/>
      <c r="AZ49" s="124"/>
      <c r="BA49" s="124"/>
      <c r="BB49" s="124"/>
      <c r="BC49" s="124"/>
      <c r="BD49" s="124"/>
      <c r="BE49" s="124"/>
      <c r="BF49" s="124"/>
      <c r="BG49" s="124"/>
      <c r="BH49" s="124"/>
      <c r="BI49" s="124"/>
      <c r="BJ49" s="124"/>
      <c r="BK49" s="124">
        <v>61067.8</v>
      </c>
      <c r="BL49" s="124"/>
      <c r="BM49" s="124"/>
      <c r="BN49" s="124"/>
      <c r="BO49" s="124"/>
      <c r="BP49" s="124"/>
      <c r="BQ49" s="124"/>
      <c r="BR49" s="124"/>
      <c r="BS49" s="124"/>
      <c r="BT49" s="124"/>
      <c r="BU49" s="124"/>
      <c r="BV49" s="124"/>
      <c r="BW49" s="124">
        <f>AT49-BK49</f>
        <v>232.1999999999971</v>
      </c>
      <c r="BX49" s="124"/>
      <c r="BY49" s="124"/>
      <c r="BZ49" s="124"/>
      <c r="CA49" s="124"/>
      <c r="CB49" s="124"/>
      <c r="CC49" s="124"/>
      <c r="CD49" s="124"/>
      <c r="CE49" s="124"/>
      <c r="CF49" s="124"/>
      <c r="CG49" s="124"/>
      <c r="CH49" s="23">
        <f>BK49/AT49*100</f>
        <v>99.62120717781403</v>
      </c>
      <c r="CJ49" s="27"/>
      <c r="CK49" s="27"/>
      <c r="CL49" s="27"/>
      <c r="CM49" s="29"/>
      <c r="CN49" s="29"/>
      <c r="CO49" s="29"/>
      <c r="CP49" s="28"/>
      <c r="CQ49" s="28"/>
      <c r="CR49" s="28"/>
      <c r="CS49" s="28"/>
      <c r="CT49" s="28"/>
      <c r="CU49" s="28"/>
      <c r="CV49" s="28"/>
      <c r="CW49" s="28"/>
      <c r="CX49" s="28"/>
      <c r="CY49" s="28"/>
      <c r="CZ49" s="28"/>
      <c r="DA49" s="28"/>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row>
    <row r="50" spans="1:129" s="20" customFormat="1" ht="196.5" customHeight="1">
      <c r="A50" s="47" t="s">
        <v>396</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24"/>
      <c r="AE50" s="122">
        <v>200</v>
      </c>
      <c r="AF50" s="122"/>
      <c r="AG50" s="122"/>
      <c r="AH50" s="122"/>
      <c r="AI50" s="122"/>
      <c r="AJ50" s="122"/>
      <c r="AK50" s="123" t="s">
        <v>397</v>
      </c>
      <c r="AL50" s="123"/>
      <c r="AM50" s="123"/>
      <c r="AN50" s="123"/>
      <c r="AO50" s="123"/>
      <c r="AP50" s="123"/>
      <c r="AQ50" s="123"/>
      <c r="AR50" s="123"/>
      <c r="AS50" s="123"/>
      <c r="AT50" s="124">
        <v>1032500</v>
      </c>
      <c r="AU50" s="124"/>
      <c r="AV50" s="124"/>
      <c r="AW50" s="124"/>
      <c r="AX50" s="124"/>
      <c r="AY50" s="124"/>
      <c r="AZ50" s="124"/>
      <c r="BA50" s="124"/>
      <c r="BB50" s="124"/>
      <c r="BC50" s="124"/>
      <c r="BD50" s="124"/>
      <c r="BE50" s="124"/>
      <c r="BF50" s="124"/>
      <c r="BG50" s="124"/>
      <c r="BH50" s="124"/>
      <c r="BI50" s="124"/>
      <c r="BJ50" s="124"/>
      <c r="BK50" s="124">
        <v>1032477</v>
      </c>
      <c r="BL50" s="124"/>
      <c r="BM50" s="124"/>
      <c r="BN50" s="124"/>
      <c r="BO50" s="124"/>
      <c r="BP50" s="124"/>
      <c r="BQ50" s="124"/>
      <c r="BR50" s="124"/>
      <c r="BS50" s="124"/>
      <c r="BT50" s="124"/>
      <c r="BU50" s="124"/>
      <c r="BV50" s="124"/>
      <c r="BW50" s="124">
        <f>AT50-BK50</f>
        <v>23</v>
      </c>
      <c r="BX50" s="124"/>
      <c r="BY50" s="124"/>
      <c r="BZ50" s="124"/>
      <c r="CA50" s="124"/>
      <c r="CB50" s="124"/>
      <c r="CC50" s="124"/>
      <c r="CD50" s="124"/>
      <c r="CE50" s="124"/>
      <c r="CF50" s="124"/>
      <c r="CG50" s="124"/>
      <c r="CH50" s="23">
        <f>BK50/AT50*100</f>
        <v>99.99777239709444</v>
      </c>
      <c r="CJ50" s="27"/>
      <c r="CK50" s="27"/>
      <c r="CL50" s="27"/>
      <c r="CM50" s="29"/>
      <c r="CN50" s="29"/>
      <c r="CO50" s="29"/>
      <c r="CP50" s="28"/>
      <c r="CQ50" s="28"/>
      <c r="CR50" s="28"/>
      <c r="CS50" s="28"/>
      <c r="CT50" s="28"/>
      <c r="CU50" s="28"/>
      <c r="CV50" s="28"/>
      <c r="CW50" s="28"/>
      <c r="CX50" s="28"/>
      <c r="CY50" s="28"/>
      <c r="CZ50" s="28"/>
      <c r="DA50" s="28"/>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row>
    <row r="51" spans="1:129" s="20" customFormat="1" ht="192" customHeight="1">
      <c r="A51" s="47" t="s">
        <v>32</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24"/>
      <c r="AE51" s="122">
        <v>200</v>
      </c>
      <c r="AF51" s="122"/>
      <c r="AG51" s="122"/>
      <c r="AH51" s="122"/>
      <c r="AI51" s="122"/>
      <c r="AJ51" s="122"/>
      <c r="AK51" s="123" t="s">
        <v>33</v>
      </c>
      <c r="AL51" s="123"/>
      <c r="AM51" s="123"/>
      <c r="AN51" s="123"/>
      <c r="AO51" s="123"/>
      <c r="AP51" s="123"/>
      <c r="AQ51" s="123"/>
      <c r="AR51" s="123"/>
      <c r="AS51" s="123"/>
      <c r="AT51" s="124">
        <v>5796800</v>
      </c>
      <c r="AU51" s="124"/>
      <c r="AV51" s="124"/>
      <c r="AW51" s="124"/>
      <c r="AX51" s="124"/>
      <c r="AY51" s="124"/>
      <c r="AZ51" s="124"/>
      <c r="BA51" s="124"/>
      <c r="BB51" s="124"/>
      <c r="BC51" s="124"/>
      <c r="BD51" s="124"/>
      <c r="BE51" s="124"/>
      <c r="BF51" s="124"/>
      <c r="BG51" s="124"/>
      <c r="BH51" s="124"/>
      <c r="BI51" s="124"/>
      <c r="BJ51" s="124"/>
      <c r="BK51" s="124">
        <v>1159290</v>
      </c>
      <c r="BL51" s="124"/>
      <c r="BM51" s="124"/>
      <c r="BN51" s="124"/>
      <c r="BO51" s="124"/>
      <c r="BP51" s="124"/>
      <c r="BQ51" s="124"/>
      <c r="BR51" s="124"/>
      <c r="BS51" s="124"/>
      <c r="BT51" s="124"/>
      <c r="BU51" s="124"/>
      <c r="BV51" s="124"/>
      <c r="BW51" s="124">
        <f>AT51-BK51</f>
        <v>4637510</v>
      </c>
      <c r="BX51" s="124"/>
      <c r="BY51" s="124"/>
      <c r="BZ51" s="124"/>
      <c r="CA51" s="124"/>
      <c r="CB51" s="124"/>
      <c r="CC51" s="124"/>
      <c r="CD51" s="124"/>
      <c r="CE51" s="124"/>
      <c r="CF51" s="124"/>
      <c r="CG51" s="124"/>
      <c r="CH51" s="23">
        <f t="shared" si="0"/>
        <v>19.998792437206735</v>
      </c>
      <c r="CJ51" s="27"/>
      <c r="CK51" s="27"/>
      <c r="CL51" s="27"/>
      <c r="CM51" s="29"/>
      <c r="CN51" s="29"/>
      <c r="CO51" s="29"/>
      <c r="CP51" s="28"/>
      <c r="CQ51" s="28"/>
      <c r="CR51" s="28"/>
      <c r="CS51" s="28"/>
      <c r="CT51" s="28"/>
      <c r="CU51" s="28"/>
      <c r="CV51" s="28"/>
      <c r="CW51" s="28"/>
      <c r="CX51" s="28"/>
      <c r="CY51" s="28"/>
      <c r="CZ51" s="28"/>
      <c r="DA51" s="28"/>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row>
    <row r="52" spans="1:129" s="20" customFormat="1" ht="165.75" customHeight="1">
      <c r="A52" s="47" t="s">
        <v>34</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24"/>
      <c r="AE52" s="122">
        <v>200</v>
      </c>
      <c r="AF52" s="122"/>
      <c r="AG52" s="122"/>
      <c r="AH52" s="122"/>
      <c r="AI52" s="122"/>
      <c r="AJ52" s="122"/>
      <c r="AK52" s="123" t="s">
        <v>35</v>
      </c>
      <c r="AL52" s="123"/>
      <c r="AM52" s="123"/>
      <c r="AN52" s="123"/>
      <c r="AO52" s="123"/>
      <c r="AP52" s="123"/>
      <c r="AQ52" s="123"/>
      <c r="AR52" s="123"/>
      <c r="AS52" s="123"/>
      <c r="AT52" s="124">
        <v>943500</v>
      </c>
      <c r="AU52" s="124"/>
      <c r="AV52" s="124"/>
      <c r="AW52" s="124"/>
      <c r="AX52" s="124"/>
      <c r="AY52" s="124"/>
      <c r="AZ52" s="124"/>
      <c r="BA52" s="124"/>
      <c r="BB52" s="124"/>
      <c r="BC52" s="124"/>
      <c r="BD52" s="124"/>
      <c r="BE52" s="124"/>
      <c r="BF52" s="124"/>
      <c r="BG52" s="124"/>
      <c r="BH52" s="124"/>
      <c r="BI52" s="124"/>
      <c r="BJ52" s="124"/>
      <c r="BK52" s="124">
        <v>940032.2</v>
      </c>
      <c r="BL52" s="124"/>
      <c r="BM52" s="124"/>
      <c r="BN52" s="124"/>
      <c r="BO52" s="124"/>
      <c r="BP52" s="124"/>
      <c r="BQ52" s="124"/>
      <c r="BR52" s="124"/>
      <c r="BS52" s="124"/>
      <c r="BT52" s="124"/>
      <c r="BU52" s="124"/>
      <c r="BV52" s="124"/>
      <c r="BW52" s="124">
        <f>AT52-BK52</f>
        <v>3467.8000000000466</v>
      </c>
      <c r="BX52" s="124"/>
      <c r="BY52" s="124"/>
      <c r="BZ52" s="124"/>
      <c r="CA52" s="124"/>
      <c r="CB52" s="124"/>
      <c r="CC52" s="124"/>
      <c r="CD52" s="124"/>
      <c r="CE52" s="124"/>
      <c r="CF52" s="124"/>
      <c r="CG52" s="124"/>
      <c r="CH52" s="23">
        <f t="shared" si="0"/>
        <v>99.63245363010068</v>
      </c>
      <c r="CJ52" s="27"/>
      <c r="CK52" s="27"/>
      <c r="CL52" s="27"/>
      <c r="CM52" s="29"/>
      <c r="CN52" s="29"/>
      <c r="CO52" s="29"/>
      <c r="CP52" s="28"/>
      <c r="CQ52" s="28"/>
      <c r="CR52" s="28"/>
      <c r="CS52" s="28"/>
      <c r="CT52" s="28"/>
      <c r="CU52" s="28"/>
      <c r="CV52" s="28"/>
      <c r="CW52" s="28"/>
      <c r="CX52" s="28"/>
      <c r="CY52" s="28"/>
      <c r="CZ52" s="28"/>
      <c r="DA52" s="28"/>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row>
    <row r="53" spans="1:129" s="20" customFormat="1" ht="71.25" customHeight="1">
      <c r="A53" s="43" t="s">
        <v>121</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132">
        <v>200</v>
      </c>
      <c r="AF53" s="132"/>
      <c r="AG53" s="132"/>
      <c r="AH53" s="132"/>
      <c r="AI53" s="132"/>
      <c r="AJ53" s="132"/>
      <c r="AK53" s="130" t="s">
        <v>122</v>
      </c>
      <c r="AL53" s="130"/>
      <c r="AM53" s="130"/>
      <c r="AN53" s="130"/>
      <c r="AO53" s="130"/>
      <c r="AP53" s="130"/>
      <c r="AQ53" s="130"/>
      <c r="AR53" s="130"/>
      <c r="AS53" s="130"/>
      <c r="AT53" s="124">
        <v>98000</v>
      </c>
      <c r="AU53" s="124"/>
      <c r="AV53" s="124"/>
      <c r="AW53" s="124"/>
      <c r="AX53" s="124"/>
      <c r="AY53" s="124"/>
      <c r="AZ53" s="124"/>
      <c r="BA53" s="124"/>
      <c r="BB53" s="124"/>
      <c r="BC53" s="124"/>
      <c r="BD53" s="124"/>
      <c r="BE53" s="124"/>
      <c r="BF53" s="124"/>
      <c r="BG53" s="124"/>
      <c r="BH53" s="124"/>
      <c r="BI53" s="124"/>
      <c r="BJ53" s="124"/>
      <c r="BK53" s="124">
        <v>98000</v>
      </c>
      <c r="BL53" s="124"/>
      <c r="BM53" s="124"/>
      <c r="BN53" s="124"/>
      <c r="BO53" s="124"/>
      <c r="BP53" s="124"/>
      <c r="BQ53" s="124"/>
      <c r="BR53" s="124"/>
      <c r="BS53" s="124"/>
      <c r="BT53" s="124"/>
      <c r="BU53" s="124"/>
      <c r="BV53" s="124"/>
      <c r="BW53" s="124" t="s">
        <v>132</v>
      </c>
      <c r="BX53" s="124"/>
      <c r="BY53" s="124"/>
      <c r="BZ53" s="124"/>
      <c r="CA53" s="124"/>
      <c r="CB53" s="124"/>
      <c r="CC53" s="124"/>
      <c r="CD53" s="124"/>
      <c r="CE53" s="124"/>
      <c r="CF53" s="124"/>
      <c r="CG53" s="124"/>
      <c r="CH53" s="23">
        <f>BK53/AT53*100</f>
        <v>100</v>
      </c>
      <c r="CJ53" s="27"/>
      <c r="CK53" s="27"/>
      <c r="CL53" s="27"/>
      <c r="CM53" s="29"/>
      <c r="CN53" s="29"/>
      <c r="CO53" s="29"/>
      <c r="CP53" s="28"/>
      <c r="CQ53" s="28"/>
      <c r="CR53" s="28"/>
      <c r="CS53" s="28"/>
      <c r="CT53" s="28"/>
      <c r="CU53" s="28"/>
      <c r="CV53" s="28"/>
      <c r="CW53" s="28"/>
      <c r="CX53" s="28"/>
      <c r="CY53" s="28"/>
      <c r="CZ53" s="28"/>
      <c r="DA53" s="28"/>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row>
    <row r="54" spans="1:129" s="20" customFormat="1" ht="147" customHeight="1">
      <c r="A54" s="47" t="s">
        <v>269</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24"/>
      <c r="AE54" s="125">
        <v>200</v>
      </c>
      <c r="AF54" s="125"/>
      <c r="AG54" s="125"/>
      <c r="AH54" s="125"/>
      <c r="AI54" s="125"/>
      <c r="AJ54" s="125"/>
      <c r="AK54" s="123" t="s">
        <v>327</v>
      </c>
      <c r="AL54" s="123"/>
      <c r="AM54" s="123"/>
      <c r="AN54" s="123"/>
      <c r="AO54" s="123"/>
      <c r="AP54" s="123"/>
      <c r="AQ54" s="123"/>
      <c r="AR54" s="123"/>
      <c r="AS54" s="123"/>
      <c r="AT54" s="124">
        <v>99900</v>
      </c>
      <c r="AU54" s="124"/>
      <c r="AV54" s="124"/>
      <c r="AW54" s="124"/>
      <c r="AX54" s="124"/>
      <c r="AY54" s="124"/>
      <c r="AZ54" s="124"/>
      <c r="BA54" s="124"/>
      <c r="BB54" s="124"/>
      <c r="BC54" s="124"/>
      <c r="BD54" s="124"/>
      <c r="BE54" s="124"/>
      <c r="BF54" s="124"/>
      <c r="BG54" s="124"/>
      <c r="BH54" s="124"/>
      <c r="BI54" s="124"/>
      <c r="BJ54" s="124"/>
      <c r="BK54" s="124">
        <v>99900</v>
      </c>
      <c r="BL54" s="124"/>
      <c r="BM54" s="124"/>
      <c r="BN54" s="124"/>
      <c r="BO54" s="124"/>
      <c r="BP54" s="124"/>
      <c r="BQ54" s="124"/>
      <c r="BR54" s="124"/>
      <c r="BS54" s="124"/>
      <c r="BT54" s="124"/>
      <c r="BU54" s="124"/>
      <c r="BV54" s="124"/>
      <c r="BW54" s="124" t="s">
        <v>132</v>
      </c>
      <c r="BX54" s="124"/>
      <c r="BY54" s="124"/>
      <c r="BZ54" s="124"/>
      <c r="CA54" s="124"/>
      <c r="CB54" s="124"/>
      <c r="CC54" s="124"/>
      <c r="CD54" s="124"/>
      <c r="CE54" s="124"/>
      <c r="CF54" s="124"/>
      <c r="CG54" s="124"/>
      <c r="CH54" s="20">
        <f t="shared" si="0"/>
        <v>100</v>
      </c>
      <c r="CJ54" s="27"/>
      <c r="CK54" s="27"/>
      <c r="CL54" s="27"/>
      <c r="CM54" s="32"/>
      <c r="CN54" s="32"/>
      <c r="CO54" s="32"/>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row>
    <row r="55" spans="1:129" s="20" customFormat="1" ht="173.25" customHeight="1">
      <c r="A55" s="47" t="s">
        <v>43</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24"/>
      <c r="AE55" s="125">
        <v>200</v>
      </c>
      <c r="AF55" s="125"/>
      <c r="AG55" s="125"/>
      <c r="AH55" s="125"/>
      <c r="AI55" s="125"/>
      <c r="AJ55" s="125"/>
      <c r="AK55" s="123" t="s">
        <v>44</v>
      </c>
      <c r="AL55" s="123"/>
      <c r="AM55" s="123"/>
      <c r="AN55" s="123"/>
      <c r="AO55" s="123"/>
      <c r="AP55" s="123"/>
      <c r="AQ55" s="123"/>
      <c r="AR55" s="123"/>
      <c r="AS55" s="123"/>
      <c r="AT55" s="124">
        <v>95394.1</v>
      </c>
      <c r="AU55" s="124"/>
      <c r="AV55" s="124"/>
      <c r="AW55" s="124"/>
      <c r="AX55" s="124"/>
      <c r="AY55" s="124"/>
      <c r="AZ55" s="124"/>
      <c r="BA55" s="124"/>
      <c r="BB55" s="124"/>
      <c r="BC55" s="124"/>
      <c r="BD55" s="124"/>
      <c r="BE55" s="124"/>
      <c r="BF55" s="124"/>
      <c r="BG55" s="124"/>
      <c r="BH55" s="124"/>
      <c r="BI55" s="124"/>
      <c r="BJ55" s="124"/>
      <c r="BK55" s="124">
        <v>95320</v>
      </c>
      <c r="BL55" s="124"/>
      <c r="BM55" s="124"/>
      <c r="BN55" s="124"/>
      <c r="BO55" s="124"/>
      <c r="BP55" s="124"/>
      <c r="BQ55" s="124"/>
      <c r="BR55" s="124"/>
      <c r="BS55" s="124"/>
      <c r="BT55" s="124"/>
      <c r="BU55" s="124"/>
      <c r="BV55" s="124"/>
      <c r="BW55" s="127">
        <f>AT55-BK55</f>
        <v>74.10000000000582</v>
      </c>
      <c r="BX55" s="128"/>
      <c r="BY55" s="128"/>
      <c r="BZ55" s="128"/>
      <c r="CA55" s="128"/>
      <c r="CB55" s="128"/>
      <c r="CC55" s="128"/>
      <c r="CD55" s="128"/>
      <c r="CE55" s="128"/>
      <c r="CF55" s="128"/>
      <c r="CG55" s="129"/>
      <c r="CH55" s="20">
        <f t="shared" si="0"/>
        <v>99.92232224005467</v>
      </c>
      <c r="CJ55" s="27"/>
      <c r="CK55" s="27"/>
      <c r="CL55" s="27"/>
      <c r="CM55" s="32"/>
      <c r="CN55" s="32"/>
      <c r="CO55" s="32"/>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row>
    <row r="56" spans="1:129" s="20" customFormat="1" ht="177" customHeight="1">
      <c r="A56" s="47" t="s">
        <v>164</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24"/>
      <c r="AE56" s="125">
        <v>200</v>
      </c>
      <c r="AF56" s="125"/>
      <c r="AG56" s="125"/>
      <c r="AH56" s="125"/>
      <c r="AI56" s="125"/>
      <c r="AJ56" s="125"/>
      <c r="AK56" s="123" t="s">
        <v>163</v>
      </c>
      <c r="AL56" s="123"/>
      <c r="AM56" s="123"/>
      <c r="AN56" s="123"/>
      <c r="AO56" s="123"/>
      <c r="AP56" s="123"/>
      <c r="AQ56" s="123"/>
      <c r="AR56" s="123"/>
      <c r="AS56" s="123"/>
      <c r="AT56" s="124">
        <v>234900</v>
      </c>
      <c r="AU56" s="124"/>
      <c r="AV56" s="124"/>
      <c r="AW56" s="124"/>
      <c r="AX56" s="124"/>
      <c r="AY56" s="124"/>
      <c r="AZ56" s="124"/>
      <c r="BA56" s="124"/>
      <c r="BB56" s="124"/>
      <c r="BC56" s="124"/>
      <c r="BD56" s="124"/>
      <c r="BE56" s="124"/>
      <c r="BF56" s="124"/>
      <c r="BG56" s="124"/>
      <c r="BH56" s="124"/>
      <c r="BI56" s="124"/>
      <c r="BJ56" s="124"/>
      <c r="BK56" s="124">
        <v>234890</v>
      </c>
      <c r="BL56" s="124"/>
      <c r="BM56" s="124"/>
      <c r="BN56" s="124"/>
      <c r="BO56" s="124"/>
      <c r="BP56" s="124"/>
      <c r="BQ56" s="124"/>
      <c r="BR56" s="124"/>
      <c r="BS56" s="124"/>
      <c r="BT56" s="124"/>
      <c r="BU56" s="124"/>
      <c r="BV56" s="124"/>
      <c r="BW56" s="127">
        <f>AT56-BK56</f>
        <v>10</v>
      </c>
      <c r="BX56" s="128"/>
      <c r="BY56" s="128"/>
      <c r="BZ56" s="128"/>
      <c r="CA56" s="128"/>
      <c r="CB56" s="128"/>
      <c r="CC56" s="128"/>
      <c r="CD56" s="128"/>
      <c r="CE56" s="128"/>
      <c r="CF56" s="128"/>
      <c r="CG56" s="129"/>
      <c r="CH56" s="23">
        <f t="shared" si="0"/>
        <v>99.9957428693061</v>
      </c>
      <c r="CJ56" s="27"/>
      <c r="CK56" s="27"/>
      <c r="CL56" s="27"/>
      <c r="CM56" s="29"/>
      <c r="CN56" s="29"/>
      <c r="CO56" s="29"/>
      <c r="CP56" s="28"/>
      <c r="CQ56" s="28"/>
      <c r="CR56" s="28"/>
      <c r="CS56" s="28"/>
      <c r="CT56" s="28"/>
      <c r="CU56" s="28"/>
      <c r="CV56" s="28"/>
      <c r="CW56" s="28"/>
      <c r="CX56" s="28"/>
      <c r="CY56" s="28"/>
      <c r="CZ56" s="28"/>
      <c r="DA56" s="28"/>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row>
    <row r="57" spans="1:129" s="20" customFormat="1" ht="177" customHeight="1">
      <c r="A57" s="47" t="s">
        <v>349</v>
      </c>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24"/>
      <c r="AE57" s="125">
        <v>200</v>
      </c>
      <c r="AF57" s="125"/>
      <c r="AG57" s="125"/>
      <c r="AH57" s="125"/>
      <c r="AI57" s="125"/>
      <c r="AJ57" s="125"/>
      <c r="AK57" s="123" t="s">
        <v>350</v>
      </c>
      <c r="AL57" s="123"/>
      <c r="AM57" s="123"/>
      <c r="AN57" s="123"/>
      <c r="AO57" s="123"/>
      <c r="AP57" s="123"/>
      <c r="AQ57" s="123"/>
      <c r="AR57" s="123"/>
      <c r="AS57" s="123"/>
      <c r="AT57" s="124">
        <v>130300</v>
      </c>
      <c r="AU57" s="124"/>
      <c r="AV57" s="124"/>
      <c r="AW57" s="124"/>
      <c r="AX57" s="124"/>
      <c r="AY57" s="124"/>
      <c r="AZ57" s="124"/>
      <c r="BA57" s="124"/>
      <c r="BB57" s="124"/>
      <c r="BC57" s="124"/>
      <c r="BD57" s="124"/>
      <c r="BE57" s="124"/>
      <c r="BF57" s="124"/>
      <c r="BG57" s="124"/>
      <c r="BH57" s="124"/>
      <c r="BI57" s="124"/>
      <c r="BJ57" s="124"/>
      <c r="BK57" s="124">
        <v>130219.52</v>
      </c>
      <c r="BL57" s="124"/>
      <c r="BM57" s="124"/>
      <c r="BN57" s="124"/>
      <c r="BO57" s="124"/>
      <c r="BP57" s="124"/>
      <c r="BQ57" s="124"/>
      <c r="BR57" s="124"/>
      <c r="BS57" s="124"/>
      <c r="BT57" s="124"/>
      <c r="BU57" s="124"/>
      <c r="BV57" s="124"/>
      <c r="BW57" s="127">
        <f>AT57-BK57</f>
        <v>80.47999999999593</v>
      </c>
      <c r="BX57" s="128"/>
      <c r="BY57" s="128"/>
      <c r="BZ57" s="128"/>
      <c r="CA57" s="128"/>
      <c r="CB57" s="128"/>
      <c r="CC57" s="128"/>
      <c r="CD57" s="128"/>
      <c r="CE57" s="128"/>
      <c r="CF57" s="128"/>
      <c r="CG57" s="129"/>
      <c r="CH57" s="23">
        <f>BK57/AT57*100</f>
        <v>99.93823484267075</v>
      </c>
      <c r="CJ57" s="27"/>
      <c r="CK57" s="27"/>
      <c r="CL57" s="27"/>
      <c r="CM57" s="29"/>
      <c r="CN57" s="29"/>
      <c r="CO57" s="29"/>
      <c r="CP57" s="28"/>
      <c r="CQ57" s="28"/>
      <c r="CR57" s="28"/>
      <c r="CS57" s="28"/>
      <c r="CT57" s="28"/>
      <c r="CU57" s="28"/>
      <c r="CV57" s="28"/>
      <c r="CW57" s="28"/>
      <c r="CX57" s="28"/>
      <c r="CY57" s="28"/>
      <c r="CZ57" s="28"/>
      <c r="DA57" s="28"/>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row>
    <row r="58" spans="1:129" s="20" customFormat="1" ht="177" customHeight="1">
      <c r="A58" s="47" t="s">
        <v>352</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24"/>
      <c r="AE58" s="125">
        <v>200</v>
      </c>
      <c r="AF58" s="125"/>
      <c r="AG58" s="125"/>
      <c r="AH58" s="125"/>
      <c r="AI58" s="125"/>
      <c r="AJ58" s="125"/>
      <c r="AK58" s="123" t="s">
        <v>351</v>
      </c>
      <c r="AL58" s="123"/>
      <c r="AM58" s="123"/>
      <c r="AN58" s="123"/>
      <c r="AO58" s="123"/>
      <c r="AP58" s="123"/>
      <c r="AQ58" s="123"/>
      <c r="AR58" s="123"/>
      <c r="AS58" s="123"/>
      <c r="AT58" s="124">
        <v>85000</v>
      </c>
      <c r="AU58" s="124"/>
      <c r="AV58" s="124"/>
      <c r="AW58" s="124"/>
      <c r="AX58" s="124"/>
      <c r="AY58" s="124"/>
      <c r="AZ58" s="124"/>
      <c r="BA58" s="124"/>
      <c r="BB58" s="124"/>
      <c r="BC58" s="124"/>
      <c r="BD58" s="124"/>
      <c r="BE58" s="124"/>
      <c r="BF58" s="124"/>
      <c r="BG58" s="124"/>
      <c r="BH58" s="124"/>
      <c r="BI58" s="124"/>
      <c r="BJ58" s="124"/>
      <c r="BK58" s="124">
        <v>80220</v>
      </c>
      <c r="BL58" s="124"/>
      <c r="BM58" s="124"/>
      <c r="BN58" s="124"/>
      <c r="BO58" s="124"/>
      <c r="BP58" s="124"/>
      <c r="BQ58" s="124"/>
      <c r="BR58" s="124"/>
      <c r="BS58" s="124"/>
      <c r="BT58" s="124"/>
      <c r="BU58" s="124"/>
      <c r="BV58" s="124"/>
      <c r="BW58" s="127">
        <f>AT58-BK58</f>
        <v>4780</v>
      </c>
      <c r="BX58" s="128"/>
      <c r="BY58" s="128"/>
      <c r="BZ58" s="128"/>
      <c r="CA58" s="128"/>
      <c r="CB58" s="128"/>
      <c r="CC58" s="128"/>
      <c r="CD58" s="128"/>
      <c r="CE58" s="128"/>
      <c r="CF58" s="128"/>
      <c r="CG58" s="129"/>
      <c r="CH58" s="23">
        <f>BK58/AT58*100</f>
        <v>94.37647058823529</v>
      </c>
      <c r="CJ58" s="27"/>
      <c r="CK58" s="27"/>
      <c r="CL58" s="27"/>
      <c r="CM58" s="29"/>
      <c r="CN58" s="29"/>
      <c r="CO58" s="29"/>
      <c r="CP58" s="28"/>
      <c r="CQ58" s="28"/>
      <c r="CR58" s="28"/>
      <c r="CS58" s="28"/>
      <c r="CT58" s="28"/>
      <c r="CU58" s="28"/>
      <c r="CV58" s="28"/>
      <c r="CW58" s="28"/>
      <c r="CX58" s="28"/>
      <c r="CY58" s="28"/>
      <c r="CZ58" s="28"/>
      <c r="DA58" s="28"/>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row>
    <row r="59" spans="1:129" s="20" customFormat="1" ht="175.5" customHeight="1">
      <c r="A59" s="47" t="s">
        <v>268</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24"/>
      <c r="AE59" s="125">
        <v>200</v>
      </c>
      <c r="AF59" s="125"/>
      <c r="AG59" s="125"/>
      <c r="AH59" s="125"/>
      <c r="AI59" s="125"/>
      <c r="AJ59" s="125"/>
      <c r="AK59" s="123" t="s">
        <v>267</v>
      </c>
      <c r="AL59" s="123"/>
      <c r="AM59" s="123"/>
      <c r="AN59" s="123"/>
      <c r="AO59" s="123"/>
      <c r="AP59" s="123"/>
      <c r="AQ59" s="123"/>
      <c r="AR59" s="123"/>
      <c r="AS59" s="123"/>
      <c r="AT59" s="124">
        <v>6100</v>
      </c>
      <c r="AU59" s="124"/>
      <c r="AV59" s="124"/>
      <c r="AW59" s="124"/>
      <c r="AX59" s="124"/>
      <c r="AY59" s="124"/>
      <c r="AZ59" s="124"/>
      <c r="BA59" s="124"/>
      <c r="BB59" s="124"/>
      <c r="BC59" s="124"/>
      <c r="BD59" s="124"/>
      <c r="BE59" s="124"/>
      <c r="BF59" s="124"/>
      <c r="BG59" s="124"/>
      <c r="BH59" s="124"/>
      <c r="BI59" s="124"/>
      <c r="BJ59" s="124"/>
      <c r="BK59" s="124">
        <v>5790.03</v>
      </c>
      <c r="BL59" s="124"/>
      <c r="BM59" s="124"/>
      <c r="BN59" s="124"/>
      <c r="BO59" s="124"/>
      <c r="BP59" s="124"/>
      <c r="BQ59" s="124"/>
      <c r="BR59" s="124"/>
      <c r="BS59" s="124"/>
      <c r="BT59" s="124"/>
      <c r="BU59" s="124"/>
      <c r="BV59" s="124"/>
      <c r="BW59" s="127">
        <f>AT59-BK59</f>
        <v>309.97000000000025</v>
      </c>
      <c r="BX59" s="128"/>
      <c r="BY59" s="128"/>
      <c r="BZ59" s="128"/>
      <c r="CA59" s="128"/>
      <c r="CB59" s="128"/>
      <c r="CC59" s="128"/>
      <c r="CD59" s="128"/>
      <c r="CE59" s="128"/>
      <c r="CF59" s="128"/>
      <c r="CG59" s="129"/>
      <c r="CH59" s="23">
        <f>BK59/AT59*100</f>
        <v>94.91852459016393</v>
      </c>
      <c r="CJ59" s="27"/>
      <c r="CK59" s="27"/>
      <c r="CL59" s="27"/>
      <c r="CM59" s="29"/>
      <c r="CN59" s="29"/>
      <c r="CO59" s="29"/>
      <c r="CP59" s="28"/>
      <c r="CQ59" s="28"/>
      <c r="CR59" s="28"/>
      <c r="CS59" s="28"/>
      <c r="CT59" s="28"/>
      <c r="CU59" s="28"/>
      <c r="CV59" s="28"/>
      <c r="CW59" s="28"/>
      <c r="CX59" s="28"/>
      <c r="CY59" s="28"/>
      <c r="CZ59" s="28"/>
      <c r="DA59" s="28"/>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row>
    <row r="60" spans="1:129" s="20" customFormat="1" ht="146.25" customHeight="1">
      <c r="A60" s="47" t="s">
        <v>398</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24"/>
      <c r="AE60" s="122">
        <v>200</v>
      </c>
      <c r="AF60" s="122"/>
      <c r="AG60" s="122"/>
      <c r="AH60" s="122"/>
      <c r="AI60" s="122"/>
      <c r="AJ60" s="122"/>
      <c r="AK60" s="123" t="s">
        <v>150</v>
      </c>
      <c r="AL60" s="123"/>
      <c r="AM60" s="123"/>
      <c r="AN60" s="123"/>
      <c r="AO60" s="123"/>
      <c r="AP60" s="123"/>
      <c r="AQ60" s="123"/>
      <c r="AR60" s="123"/>
      <c r="AS60" s="123"/>
      <c r="AT60" s="124">
        <v>30000</v>
      </c>
      <c r="AU60" s="124"/>
      <c r="AV60" s="124"/>
      <c r="AW60" s="124"/>
      <c r="AX60" s="124"/>
      <c r="AY60" s="124"/>
      <c r="AZ60" s="124"/>
      <c r="BA60" s="124"/>
      <c r="BB60" s="124"/>
      <c r="BC60" s="124"/>
      <c r="BD60" s="124"/>
      <c r="BE60" s="124"/>
      <c r="BF60" s="124"/>
      <c r="BG60" s="124"/>
      <c r="BH60" s="124"/>
      <c r="BI60" s="124"/>
      <c r="BJ60" s="124"/>
      <c r="BK60" s="124">
        <v>29947.9</v>
      </c>
      <c r="BL60" s="124"/>
      <c r="BM60" s="124"/>
      <c r="BN60" s="124"/>
      <c r="BO60" s="124"/>
      <c r="BP60" s="124"/>
      <c r="BQ60" s="124"/>
      <c r="BR60" s="124"/>
      <c r="BS60" s="124"/>
      <c r="BT60" s="124"/>
      <c r="BU60" s="124"/>
      <c r="BV60" s="124"/>
      <c r="BW60" s="127">
        <f>AT60-BK60</f>
        <v>52.099999999998545</v>
      </c>
      <c r="BX60" s="128"/>
      <c r="BY60" s="128"/>
      <c r="BZ60" s="128"/>
      <c r="CA60" s="128"/>
      <c r="CB60" s="128"/>
      <c r="CC60" s="128"/>
      <c r="CD60" s="128"/>
      <c r="CE60" s="128"/>
      <c r="CF60" s="128"/>
      <c r="CG60" s="129"/>
      <c r="CH60" s="23">
        <f t="shared" si="0"/>
        <v>99.82633333333334</v>
      </c>
      <c r="CJ60" s="27"/>
      <c r="CK60" s="27"/>
      <c r="CL60" s="27"/>
      <c r="CM60" s="29"/>
      <c r="CN60" s="29"/>
      <c r="CO60" s="29"/>
      <c r="CP60" s="28"/>
      <c r="CQ60" s="28"/>
      <c r="CR60" s="28"/>
      <c r="CS60" s="28"/>
      <c r="CT60" s="28"/>
      <c r="CU60" s="28"/>
      <c r="CV60" s="28"/>
      <c r="CW60" s="28"/>
      <c r="CX60" s="28"/>
      <c r="CY60" s="28"/>
      <c r="CZ60" s="28"/>
      <c r="DA60" s="28"/>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row>
    <row r="61" spans="1:129" s="20" customFormat="1" ht="124.5" customHeight="1">
      <c r="A61" s="47" t="s">
        <v>272</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24"/>
      <c r="AE61" s="122">
        <v>200</v>
      </c>
      <c r="AF61" s="122"/>
      <c r="AG61" s="122"/>
      <c r="AH61" s="122"/>
      <c r="AI61" s="122"/>
      <c r="AJ61" s="122"/>
      <c r="AK61" s="123" t="s">
        <v>331</v>
      </c>
      <c r="AL61" s="123"/>
      <c r="AM61" s="123"/>
      <c r="AN61" s="123"/>
      <c r="AO61" s="123"/>
      <c r="AP61" s="123"/>
      <c r="AQ61" s="123"/>
      <c r="AR61" s="123"/>
      <c r="AS61" s="123"/>
      <c r="AT61" s="124">
        <v>5568400</v>
      </c>
      <c r="AU61" s="124"/>
      <c r="AV61" s="124"/>
      <c r="AW61" s="124"/>
      <c r="AX61" s="124"/>
      <c r="AY61" s="124"/>
      <c r="AZ61" s="124"/>
      <c r="BA61" s="124"/>
      <c r="BB61" s="124"/>
      <c r="BC61" s="124"/>
      <c r="BD61" s="124"/>
      <c r="BE61" s="124"/>
      <c r="BF61" s="124"/>
      <c r="BG61" s="124"/>
      <c r="BH61" s="124"/>
      <c r="BI61" s="124"/>
      <c r="BJ61" s="124"/>
      <c r="BK61" s="124">
        <v>5568400</v>
      </c>
      <c r="BL61" s="124"/>
      <c r="BM61" s="124"/>
      <c r="BN61" s="124"/>
      <c r="BO61" s="124"/>
      <c r="BP61" s="124"/>
      <c r="BQ61" s="124"/>
      <c r="BR61" s="124"/>
      <c r="BS61" s="124"/>
      <c r="BT61" s="124"/>
      <c r="BU61" s="124"/>
      <c r="BV61" s="124"/>
      <c r="BW61" s="127" t="s">
        <v>132</v>
      </c>
      <c r="BX61" s="128"/>
      <c r="BY61" s="128"/>
      <c r="BZ61" s="128"/>
      <c r="CA61" s="128"/>
      <c r="CB61" s="128"/>
      <c r="CC61" s="128"/>
      <c r="CD61" s="128"/>
      <c r="CE61" s="128"/>
      <c r="CF61" s="128"/>
      <c r="CG61" s="129"/>
      <c r="CH61" s="23">
        <f>BK61/AT61*100</f>
        <v>100</v>
      </c>
      <c r="CJ61" s="27"/>
      <c r="CK61" s="27"/>
      <c r="CL61" s="27"/>
      <c r="CM61" s="29"/>
      <c r="CN61" s="29"/>
      <c r="CO61" s="29"/>
      <c r="CP61" s="28"/>
      <c r="CQ61" s="28"/>
      <c r="CR61" s="28"/>
      <c r="CS61" s="28"/>
      <c r="CT61" s="28"/>
      <c r="CU61" s="28"/>
      <c r="CV61" s="28"/>
      <c r="CW61" s="28"/>
      <c r="CX61" s="28"/>
      <c r="CY61" s="28"/>
      <c r="CZ61" s="28"/>
      <c r="DA61" s="28"/>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row>
    <row r="62" spans="1:129" s="20" customFormat="1" ht="135.75" customHeight="1">
      <c r="A62" s="136" t="s">
        <v>332</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33"/>
      <c r="AE62" s="131">
        <v>200</v>
      </c>
      <c r="AF62" s="131"/>
      <c r="AG62" s="131"/>
      <c r="AH62" s="131"/>
      <c r="AI62" s="131"/>
      <c r="AJ62" s="131"/>
      <c r="AK62" s="146" t="s">
        <v>333</v>
      </c>
      <c r="AL62" s="146"/>
      <c r="AM62" s="146"/>
      <c r="AN62" s="146"/>
      <c r="AO62" s="146"/>
      <c r="AP62" s="146"/>
      <c r="AQ62" s="146"/>
      <c r="AR62" s="146"/>
      <c r="AS62" s="146"/>
      <c r="AT62" s="126">
        <v>2913300</v>
      </c>
      <c r="AU62" s="126"/>
      <c r="AV62" s="126"/>
      <c r="AW62" s="126"/>
      <c r="AX62" s="126"/>
      <c r="AY62" s="126"/>
      <c r="AZ62" s="126"/>
      <c r="BA62" s="126"/>
      <c r="BB62" s="126"/>
      <c r="BC62" s="126"/>
      <c r="BD62" s="126"/>
      <c r="BE62" s="126"/>
      <c r="BF62" s="126"/>
      <c r="BG62" s="126"/>
      <c r="BH62" s="126"/>
      <c r="BI62" s="126"/>
      <c r="BJ62" s="126"/>
      <c r="BK62" s="126">
        <v>2550893.36</v>
      </c>
      <c r="BL62" s="126"/>
      <c r="BM62" s="126"/>
      <c r="BN62" s="126"/>
      <c r="BO62" s="126"/>
      <c r="BP62" s="126"/>
      <c r="BQ62" s="126"/>
      <c r="BR62" s="126"/>
      <c r="BS62" s="126"/>
      <c r="BT62" s="126"/>
      <c r="BU62" s="126"/>
      <c r="BV62" s="126"/>
      <c r="BW62" s="127">
        <f aca="true" t="shared" si="2" ref="BW62:BW73">AT62-BK62</f>
        <v>362406.64000000013</v>
      </c>
      <c r="BX62" s="128"/>
      <c r="BY62" s="128"/>
      <c r="BZ62" s="128"/>
      <c r="CA62" s="128"/>
      <c r="CB62" s="128"/>
      <c r="CC62" s="128"/>
      <c r="CD62" s="128"/>
      <c r="CE62" s="128"/>
      <c r="CF62" s="128"/>
      <c r="CG62" s="129"/>
      <c r="CH62" s="23">
        <f t="shared" si="0"/>
        <v>87.56027048364398</v>
      </c>
      <c r="CJ62" s="27"/>
      <c r="CK62" s="27"/>
      <c r="CL62" s="27"/>
      <c r="CM62" s="29"/>
      <c r="CN62" s="29"/>
      <c r="CO62" s="29"/>
      <c r="CP62" s="28"/>
      <c r="CQ62" s="28"/>
      <c r="CR62" s="28"/>
      <c r="CS62" s="28"/>
      <c r="CT62" s="28"/>
      <c r="CU62" s="28"/>
      <c r="CV62" s="28"/>
      <c r="CW62" s="28"/>
      <c r="CX62" s="28"/>
      <c r="CY62" s="28"/>
      <c r="CZ62" s="28"/>
      <c r="DA62" s="28"/>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row>
    <row r="63" spans="1:129" s="20" customFormat="1" ht="134.25" customHeight="1">
      <c r="A63" s="47" t="s">
        <v>334</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24"/>
      <c r="AE63" s="122">
        <v>200</v>
      </c>
      <c r="AF63" s="122"/>
      <c r="AG63" s="122"/>
      <c r="AH63" s="122"/>
      <c r="AI63" s="122"/>
      <c r="AJ63" s="122"/>
      <c r="AK63" s="123" t="s">
        <v>335</v>
      </c>
      <c r="AL63" s="123"/>
      <c r="AM63" s="123"/>
      <c r="AN63" s="123"/>
      <c r="AO63" s="123"/>
      <c r="AP63" s="123"/>
      <c r="AQ63" s="123"/>
      <c r="AR63" s="123"/>
      <c r="AS63" s="123"/>
      <c r="AT63" s="124">
        <v>432000</v>
      </c>
      <c r="AU63" s="124"/>
      <c r="AV63" s="124"/>
      <c r="AW63" s="124"/>
      <c r="AX63" s="124"/>
      <c r="AY63" s="124"/>
      <c r="AZ63" s="124"/>
      <c r="BA63" s="124"/>
      <c r="BB63" s="124"/>
      <c r="BC63" s="124"/>
      <c r="BD63" s="124"/>
      <c r="BE63" s="124"/>
      <c r="BF63" s="124"/>
      <c r="BG63" s="124"/>
      <c r="BH63" s="124"/>
      <c r="BI63" s="124"/>
      <c r="BJ63" s="124"/>
      <c r="BK63" s="124">
        <v>400000</v>
      </c>
      <c r="BL63" s="124"/>
      <c r="BM63" s="124"/>
      <c r="BN63" s="124"/>
      <c r="BO63" s="124"/>
      <c r="BP63" s="124"/>
      <c r="BQ63" s="124"/>
      <c r="BR63" s="124"/>
      <c r="BS63" s="124"/>
      <c r="BT63" s="124"/>
      <c r="BU63" s="124"/>
      <c r="BV63" s="124"/>
      <c r="BW63" s="127">
        <f t="shared" si="2"/>
        <v>32000</v>
      </c>
      <c r="BX63" s="128"/>
      <c r="BY63" s="128"/>
      <c r="BZ63" s="128"/>
      <c r="CA63" s="128"/>
      <c r="CB63" s="128"/>
      <c r="CC63" s="128"/>
      <c r="CD63" s="128"/>
      <c r="CE63" s="128"/>
      <c r="CF63" s="128"/>
      <c r="CG63" s="129"/>
      <c r="CH63" s="23">
        <f t="shared" si="0"/>
        <v>92.5925925925926</v>
      </c>
      <c r="CJ63" s="27"/>
      <c r="CK63" s="27"/>
      <c r="CL63" s="27"/>
      <c r="CM63" s="29"/>
      <c r="CN63" s="29"/>
      <c r="CO63" s="29"/>
      <c r="CP63" s="28"/>
      <c r="CQ63" s="28"/>
      <c r="CR63" s="28"/>
      <c r="CS63" s="28"/>
      <c r="CT63" s="28"/>
      <c r="CU63" s="28"/>
      <c r="CV63" s="28"/>
      <c r="CW63" s="28"/>
      <c r="CX63" s="28"/>
      <c r="CY63" s="28"/>
      <c r="CZ63" s="28"/>
      <c r="DA63" s="28"/>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row>
    <row r="64" spans="1:129" s="20" customFormat="1" ht="134.25" customHeight="1">
      <c r="A64" s="47" t="s">
        <v>91</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24"/>
      <c r="AE64" s="122">
        <v>200</v>
      </c>
      <c r="AF64" s="122"/>
      <c r="AG64" s="122"/>
      <c r="AH64" s="122"/>
      <c r="AI64" s="122"/>
      <c r="AJ64" s="122"/>
      <c r="AK64" s="123" t="s">
        <v>335</v>
      </c>
      <c r="AL64" s="123"/>
      <c r="AM64" s="123"/>
      <c r="AN64" s="123"/>
      <c r="AO64" s="123"/>
      <c r="AP64" s="123"/>
      <c r="AQ64" s="123"/>
      <c r="AR64" s="123"/>
      <c r="AS64" s="123"/>
      <c r="AT64" s="124">
        <v>18000</v>
      </c>
      <c r="AU64" s="124"/>
      <c r="AV64" s="124"/>
      <c r="AW64" s="124"/>
      <c r="AX64" s="124"/>
      <c r="AY64" s="124"/>
      <c r="AZ64" s="124"/>
      <c r="BA64" s="124"/>
      <c r="BB64" s="124"/>
      <c r="BC64" s="124"/>
      <c r="BD64" s="124"/>
      <c r="BE64" s="124"/>
      <c r="BF64" s="124"/>
      <c r="BG64" s="124"/>
      <c r="BH64" s="124"/>
      <c r="BI64" s="124"/>
      <c r="BJ64" s="124"/>
      <c r="BK64" s="124">
        <v>17530.9</v>
      </c>
      <c r="BL64" s="124"/>
      <c r="BM64" s="124"/>
      <c r="BN64" s="124"/>
      <c r="BO64" s="124"/>
      <c r="BP64" s="124"/>
      <c r="BQ64" s="124"/>
      <c r="BR64" s="124"/>
      <c r="BS64" s="124"/>
      <c r="BT64" s="124"/>
      <c r="BU64" s="124"/>
      <c r="BV64" s="124"/>
      <c r="BW64" s="127">
        <f>AT64-BK64</f>
        <v>469.09999999999854</v>
      </c>
      <c r="BX64" s="128"/>
      <c r="BY64" s="128"/>
      <c r="BZ64" s="128"/>
      <c r="CA64" s="128"/>
      <c r="CB64" s="128"/>
      <c r="CC64" s="128"/>
      <c r="CD64" s="128"/>
      <c r="CE64" s="128"/>
      <c r="CF64" s="128"/>
      <c r="CG64" s="129"/>
      <c r="CH64" s="23">
        <f>BK64/AT64*100</f>
        <v>97.3938888888889</v>
      </c>
      <c r="CJ64" s="27"/>
      <c r="CK64" s="27"/>
      <c r="CL64" s="27"/>
      <c r="CM64" s="29"/>
      <c r="CN64" s="29"/>
      <c r="CO64" s="29"/>
      <c r="CP64" s="28"/>
      <c r="CQ64" s="28"/>
      <c r="CR64" s="28"/>
      <c r="CS64" s="28"/>
      <c r="CT64" s="28"/>
      <c r="CU64" s="28"/>
      <c r="CV64" s="28"/>
      <c r="CW64" s="28"/>
      <c r="CX64" s="28"/>
      <c r="CY64" s="28"/>
      <c r="CZ64" s="28"/>
      <c r="DA64" s="28"/>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row>
    <row r="65" spans="1:129" s="20" customFormat="1" ht="142.5" customHeight="1">
      <c r="A65" s="47" t="s">
        <v>336</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24"/>
      <c r="AE65" s="125">
        <v>200</v>
      </c>
      <c r="AF65" s="125"/>
      <c r="AG65" s="125"/>
      <c r="AH65" s="125"/>
      <c r="AI65" s="125"/>
      <c r="AJ65" s="125"/>
      <c r="AK65" s="123" t="s">
        <v>337</v>
      </c>
      <c r="AL65" s="123"/>
      <c r="AM65" s="123"/>
      <c r="AN65" s="123"/>
      <c r="AO65" s="123"/>
      <c r="AP65" s="123"/>
      <c r="AQ65" s="123"/>
      <c r="AR65" s="123"/>
      <c r="AS65" s="123"/>
      <c r="AT65" s="124">
        <v>360000</v>
      </c>
      <c r="AU65" s="124"/>
      <c r="AV65" s="124"/>
      <c r="AW65" s="124"/>
      <c r="AX65" s="124"/>
      <c r="AY65" s="124"/>
      <c r="AZ65" s="124"/>
      <c r="BA65" s="124"/>
      <c r="BB65" s="124"/>
      <c r="BC65" s="124"/>
      <c r="BD65" s="124"/>
      <c r="BE65" s="124"/>
      <c r="BF65" s="124"/>
      <c r="BG65" s="124"/>
      <c r="BH65" s="124"/>
      <c r="BI65" s="124"/>
      <c r="BJ65" s="124"/>
      <c r="BK65" s="124">
        <v>353582.09</v>
      </c>
      <c r="BL65" s="124"/>
      <c r="BM65" s="124"/>
      <c r="BN65" s="124"/>
      <c r="BO65" s="124"/>
      <c r="BP65" s="124"/>
      <c r="BQ65" s="124"/>
      <c r="BR65" s="124"/>
      <c r="BS65" s="124"/>
      <c r="BT65" s="124"/>
      <c r="BU65" s="124"/>
      <c r="BV65" s="124"/>
      <c r="BW65" s="127">
        <f t="shared" si="2"/>
        <v>6417.909999999974</v>
      </c>
      <c r="BX65" s="128"/>
      <c r="BY65" s="128"/>
      <c r="BZ65" s="128"/>
      <c r="CA65" s="128"/>
      <c r="CB65" s="128"/>
      <c r="CC65" s="128"/>
      <c r="CD65" s="128"/>
      <c r="CE65" s="128"/>
      <c r="CF65" s="128"/>
      <c r="CG65" s="129"/>
      <c r="CH65" s="23">
        <f t="shared" si="0"/>
        <v>98.21724722222223</v>
      </c>
      <c r="CJ65" s="27"/>
      <c r="CK65" s="27"/>
      <c r="CL65" s="27"/>
      <c r="CM65" s="29"/>
      <c r="CN65" s="29"/>
      <c r="CO65" s="29"/>
      <c r="CP65" s="28"/>
      <c r="CQ65" s="28"/>
      <c r="CR65" s="28"/>
      <c r="CS65" s="28"/>
      <c r="CT65" s="28"/>
      <c r="CU65" s="28"/>
      <c r="CV65" s="28"/>
      <c r="CW65" s="28"/>
      <c r="CX65" s="28"/>
      <c r="CY65" s="28"/>
      <c r="CZ65" s="28"/>
      <c r="DA65" s="28"/>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row>
    <row r="66" spans="1:129" s="20" customFormat="1" ht="138.75" customHeight="1">
      <c r="A66" s="47" t="s">
        <v>338</v>
      </c>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24"/>
      <c r="AE66" s="125">
        <v>200</v>
      </c>
      <c r="AF66" s="125"/>
      <c r="AG66" s="125"/>
      <c r="AH66" s="125"/>
      <c r="AI66" s="125"/>
      <c r="AJ66" s="125"/>
      <c r="AK66" s="123" t="s">
        <v>339</v>
      </c>
      <c r="AL66" s="123"/>
      <c r="AM66" s="123"/>
      <c r="AN66" s="123"/>
      <c r="AO66" s="123"/>
      <c r="AP66" s="123"/>
      <c r="AQ66" s="123"/>
      <c r="AR66" s="123"/>
      <c r="AS66" s="123"/>
      <c r="AT66" s="124">
        <v>4403800</v>
      </c>
      <c r="AU66" s="124"/>
      <c r="AV66" s="124"/>
      <c r="AW66" s="124"/>
      <c r="AX66" s="124"/>
      <c r="AY66" s="124"/>
      <c r="AZ66" s="124"/>
      <c r="BA66" s="124"/>
      <c r="BB66" s="124"/>
      <c r="BC66" s="124"/>
      <c r="BD66" s="124"/>
      <c r="BE66" s="124"/>
      <c r="BF66" s="124"/>
      <c r="BG66" s="124"/>
      <c r="BH66" s="124"/>
      <c r="BI66" s="124"/>
      <c r="BJ66" s="124"/>
      <c r="BK66" s="124">
        <v>4403550.05</v>
      </c>
      <c r="BL66" s="124"/>
      <c r="BM66" s="124"/>
      <c r="BN66" s="124"/>
      <c r="BO66" s="124"/>
      <c r="BP66" s="124"/>
      <c r="BQ66" s="124"/>
      <c r="BR66" s="124"/>
      <c r="BS66" s="124"/>
      <c r="BT66" s="124"/>
      <c r="BU66" s="124"/>
      <c r="BV66" s="124"/>
      <c r="BW66" s="127">
        <f t="shared" si="2"/>
        <v>249.95000000018626</v>
      </c>
      <c r="BX66" s="128"/>
      <c r="BY66" s="128"/>
      <c r="BZ66" s="128"/>
      <c r="CA66" s="128"/>
      <c r="CB66" s="128"/>
      <c r="CC66" s="128"/>
      <c r="CD66" s="128"/>
      <c r="CE66" s="128"/>
      <c r="CF66" s="128"/>
      <c r="CG66" s="129"/>
      <c r="CH66" s="23">
        <f t="shared" si="0"/>
        <v>99.99432421999182</v>
      </c>
      <c r="CJ66" s="27"/>
      <c r="CK66" s="27"/>
      <c r="CL66" s="27"/>
      <c r="CM66" s="29"/>
      <c r="CN66" s="29"/>
      <c r="CO66" s="29"/>
      <c r="CP66" s="28"/>
      <c r="CQ66" s="28"/>
      <c r="CR66" s="28"/>
      <c r="CS66" s="28"/>
      <c r="CT66" s="28"/>
      <c r="CU66" s="28"/>
      <c r="CV66" s="28"/>
      <c r="CW66" s="28"/>
      <c r="CX66" s="28"/>
      <c r="CY66" s="28"/>
      <c r="CZ66" s="28"/>
      <c r="DA66" s="28"/>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row>
    <row r="67" spans="1:129" s="20" customFormat="1" ht="138.75" customHeight="1">
      <c r="A67" s="47" t="s">
        <v>404</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24"/>
      <c r="AE67" s="125">
        <v>200</v>
      </c>
      <c r="AF67" s="125"/>
      <c r="AG67" s="125"/>
      <c r="AH67" s="125"/>
      <c r="AI67" s="125"/>
      <c r="AJ67" s="125"/>
      <c r="AK67" s="123" t="s">
        <v>403</v>
      </c>
      <c r="AL67" s="123"/>
      <c r="AM67" s="123"/>
      <c r="AN67" s="123"/>
      <c r="AO67" s="123"/>
      <c r="AP67" s="123"/>
      <c r="AQ67" s="123"/>
      <c r="AR67" s="123"/>
      <c r="AS67" s="123"/>
      <c r="AT67" s="124">
        <v>30400</v>
      </c>
      <c r="AU67" s="124"/>
      <c r="AV67" s="124"/>
      <c r="AW67" s="124"/>
      <c r="AX67" s="124"/>
      <c r="AY67" s="124"/>
      <c r="AZ67" s="124"/>
      <c r="BA67" s="124"/>
      <c r="BB67" s="124"/>
      <c r="BC67" s="124"/>
      <c r="BD67" s="124"/>
      <c r="BE67" s="124"/>
      <c r="BF67" s="124"/>
      <c r="BG67" s="124"/>
      <c r="BH67" s="124"/>
      <c r="BI67" s="124"/>
      <c r="BJ67" s="124"/>
      <c r="BK67" s="124">
        <v>30071.12</v>
      </c>
      <c r="BL67" s="124"/>
      <c r="BM67" s="124"/>
      <c r="BN67" s="124"/>
      <c r="BO67" s="124"/>
      <c r="BP67" s="124"/>
      <c r="BQ67" s="124"/>
      <c r="BR67" s="124"/>
      <c r="BS67" s="124"/>
      <c r="BT67" s="124"/>
      <c r="BU67" s="124"/>
      <c r="BV67" s="124"/>
      <c r="BW67" s="127">
        <f t="shared" si="2"/>
        <v>328.880000000001</v>
      </c>
      <c r="BX67" s="128"/>
      <c r="BY67" s="128"/>
      <c r="BZ67" s="128"/>
      <c r="CA67" s="128"/>
      <c r="CB67" s="128"/>
      <c r="CC67" s="128"/>
      <c r="CD67" s="128"/>
      <c r="CE67" s="128"/>
      <c r="CF67" s="128"/>
      <c r="CG67" s="129"/>
      <c r="CH67" s="23">
        <f>BK67/AT67*100</f>
        <v>98.91815789473684</v>
      </c>
      <c r="CJ67" s="27"/>
      <c r="CK67" s="27"/>
      <c r="CL67" s="27"/>
      <c r="CM67" s="29"/>
      <c r="CN67" s="29"/>
      <c r="CO67" s="29"/>
      <c r="CP67" s="28"/>
      <c r="CQ67" s="28"/>
      <c r="CR67" s="28"/>
      <c r="CS67" s="28"/>
      <c r="CT67" s="28"/>
      <c r="CU67" s="28"/>
      <c r="CV67" s="28"/>
      <c r="CW67" s="28"/>
      <c r="CX67" s="28"/>
      <c r="CY67" s="28"/>
      <c r="CZ67" s="28"/>
      <c r="DA67" s="28"/>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row>
    <row r="68" spans="1:129" s="20" customFormat="1" ht="138.75" customHeight="1">
      <c r="A68" s="47" t="s">
        <v>406</v>
      </c>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24"/>
      <c r="AE68" s="125">
        <v>200</v>
      </c>
      <c r="AF68" s="125"/>
      <c r="AG68" s="125"/>
      <c r="AH68" s="125"/>
      <c r="AI68" s="125"/>
      <c r="AJ68" s="125"/>
      <c r="AK68" s="123" t="s">
        <v>405</v>
      </c>
      <c r="AL68" s="123"/>
      <c r="AM68" s="123"/>
      <c r="AN68" s="123"/>
      <c r="AO68" s="123"/>
      <c r="AP68" s="123"/>
      <c r="AQ68" s="123"/>
      <c r="AR68" s="123"/>
      <c r="AS68" s="123"/>
      <c r="AT68" s="124">
        <v>23000</v>
      </c>
      <c r="AU68" s="124"/>
      <c r="AV68" s="124"/>
      <c r="AW68" s="124"/>
      <c r="AX68" s="124"/>
      <c r="AY68" s="124"/>
      <c r="AZ68" s="124"/>
      <c r="BA68" s="124"/>
      <c r="BB68" s="124"/>
      <c r="BC68" s="124"/>
      <c r="BD68" s="124"/>
      <c r="BE68" s="124"/>
      <c r="BF68" s="124"/>
      <c r="BG68" s="124"/>
      <c r="BH68" s="124"/>
      <c r="BI68" s="124"/>
      <c r="BJ68" s="124"/>
      <c r="BK68" s="124">
        <v>23000</v>
      </c>
      <c r="BL68" s="124"/>
      <c r="BM68" s="124"/>
      <c r="BN68" s="124"/>
      <c r="BO68" s="124"/>
      <c r="BP68" s="124"/>
      <c r="BQ68" s="124"/>
      <c r="BR68" s="124"/>
      <c r="BS68" s="124"/>
      <c r="BT68" s="124"/>
      <c r="BU68" s="124"/>
      <c r="BV68" s="124"/>
      <c r="BW68" s="127" t="s">
        <v>132</v>
      </c>
      <c r="BX68" s="128"/>
      <c r="BY68" s="128"/>
      <c r="BZ68" s="128"/>
      <c r="CA68" s="128"/>
      <c r="CB68" s="128"/>
      <c r="CC68" s="128"/>
      <c r="CD68" s="128"/>
      <c r="CE68" s="128"/>
      <c r="CF68" s="128"/>
      <c r="CG68" s="129"/>
      <c r="CH68" s="23">
        <f>BK68/AT68*100</f>
        <v>100</v>
      </c>
      <c r="CJ68" s="27"/>
      <c r="CK68" s="27"/>
      <c r="CL68" s="27"/>
      <c r="CM68" s="29"/>
      <c r="CN68" s="29"/>
      <c r="CO68" s="29"/>
      <c r="CP68" s="28"/>
      <c r="CQ68" s="28"/>
      <c r="CR68" s="28"/>
      <c r="CS68" s="28"/>
      <c r="CT68" s="28"/>
      <c r="CU68" s="28"/>
      <c r="CV68" s="28"/>
      <c r="CW68" s="28"/>
      <c r="CX68" s="28"/>
      <c r="CY68" s="28"/>
      <c r="CZ68" s="28"/>
      <c r="DA68" s="28"/>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row>
    <row r="69" spans="1:129" s="20" customFormat="1" ht="150.75" customHeight="1">
      <c r="A69" s="47" t="s">
        <v>372</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154">
        <v>200</v>
      </c>
      <c r="AF69" s="154"/>
      <c r="AG69" s="154"/>
      <c r="AH69" s="154"/>
      <c r="AI69" s="154"/>
      <c r="AJ69" s="154"/>
      <c r="AK69" s="123" t="s">
        <v>373</v>
      </c>
      <c r="AL69" s="123"/>
      <c r="AM69" s="123"/>
      <c r="AN69" s="123"/>
      <c r="AO69" s="123"/>
      <c r="AP69" s="123"/>
      <c r="AQ69" s="123"/>
      <c r="AR69" s="123"/>
      <c r="AS69" s="123"/>
      <c r="AT69" s="124">
        <v>435400</v>
      </c>
      <c r="AU69" s="124"/>
      <c r="AV69" s="124"/>
      <c r="AW69" s="124"/>
      <c r="AX69" s="124"/>
      <c r="AY69" s="124"/>
      <c r="AZ69" s="124"/>
      <c r="BA69" s="124"/>
      <c r="BB69" s="124"/>
      <c r="BC69" s="124"/>
      <c r="BD69" s="124"/>
      <c r="BE69" s="124"/>
      <c r="BF69" s="124"/>
      <c r="BG69" s="124"/>
      <c r="BH69" s="124"/>
      <c r="BI69" s="124"/>
      <c r="BJ69" s="124"/>
      <c r="BK69" s="124">
        <v>434694.78</v>
      </c>
      <c r="BL69" s="124"/>
      <c r="BM69" s="124"/>
      <c r="BN69" s="124"/>
      <c r="BO69" s="124"/>
      <c r="BP69" s="124"/>
      <c r="BQ69" s="124"/>
      <c r="BR69" s="124"/>
      <c r="BS69" s="124"/>
      <c r="BT69" s="124"/>
      <c r="BU69" s="124"/>
      <c r="BV69" s="124"/>
      <c r="BW69" s="127">
        <f t="shared" si="2"/>
        <v>705.2199999999721</v>
      </c>
      <c r="BX69" s="128"/>
      <c r="BY69" s="128"/>
      <c r="BZ69" s="128"/>
      <c r="CA69" s="128"/>
      <c r="CB69" s="128"/>
      <c r="CC69" s="128"/>
      <c r="CD69" s="128"/>
      <c r="CE69" s="128"/>
      <c r="CF69" s="128"/>
      <c r="CG69" s="129"/>
      <c r="CH69" s="23">
        <f>BK69/AT69*100</f>
        <v>99.83802939825448</v>
      </c>
      <c r="CJ69" s="27"/>
      <c r="CK69" s="27"/>
      <c r="CL69" s="27"/>
      <c r="CM69" s="29"/>
      <c r="CN69" s="29"/>
      <c r="CO69" s="29"/>
      <c r="CP69" s="28"/>
      <c r="CQ69" s="28"/>
      <c r="CR69" s="28"/>
      <c r="CS69" s="28"/>
      <c r="CT69" s="28"/>
      <c r="CU69" s="28"/>
      <c r="CV69" s="28"/>
      <c r="CW69" s="28"/>
      <c r="CX69" s="28"/>
      <c r="CY69" s="28"/>
      <c r="CZ69" s="28"/>
      <c r="DA69" s="28"/>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row>
    <row r="70" spans="1:129" s="20" customFormat="1" ht="139.5" customHeight="1">
      <c r="A70" s="47" t="s">
        <v>39</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24"/>
      <c r="AE70" s="125">
        <v>200</v>
      </c>
      <c r="AF70" s="125"/>
      <c r="AG70" s="125"/>
      <c r="AH70" s="125"/>
      <c r="AI70" s="125"/>
      <c r="AJ70" s="125"/>
      <c r="AK70" s="123" t="s">
        <v>40</v>
      </c>
      <c r="AL70" s="123"/>
      <c r="AM70" s="123"/>
      <c r="AN70" s="123"/>
      <c r="AO70" s="123"/>
      <c r="AP70" s="123"/>
      <c r="AQ70" s="123"/>
      <c r="AR70" s="123"/>
      <c r="AS70" s="123"/>
      <c r="AT70" s="124">
        <v>5000</v>
      </c>
      <c r="AU70" s="124"/>
      <c r="AV70" s="124"/>
      <c r="AW70" s="124"/>
      <c r="AX70" s="124"/>
      <c r="AY70" s="124"/>
      <c r="AZ70" s="124"/>
      <c r="BA70" s="124"/>
      <c r="BB70" s="124"/>
      <c r="BC70" s="124"/>
      <c r="BD70" s="124"/>
      <c r="BE70" s="124"/>
      <c r="BF70" s="124"/>
      <c r="BG70" s="124"/>
      <c r="BH70" s="124"/>
      <c r="BI70" s="124"/>
      <c r="BJ70" s="124"/>
      <c r="BK70" s="124">
        <v>3018.12</v>
      </c>
      <c r="BL70" s="124"/>
      <c r="BM70" s="124"/>
      <c r="BN70" s="124"/>
      <c r="BO70" s="124"/>
      <c r="BP70" s="124"/>
      <c r="BQ70" s="124"/>
      <c r="BR70" s="124"/>
      <c r="BS70" s="124"/>
      <c r="BT70" s="124"/>
      <c r="BU70" s="124"/>
      <c r="BV70" s="124"/>
      <c r="BW70" s="127">
        <f t="shared" si="2"/>
        <v>1981.88</v>
      </c>
      <c r="BX70" s="128"/>
      <c r="BY70" s="128"/>
      <c r="BZ70" s="128"/>
      <c r="CA70" s="128"/>
      <c r="CB70" s="128"/>
      <c r="CC70" s="128"/>
      <c r="CD70" s="128"/>
      <c r="CE70" s="128"/>
      <c r="CF70" s="128"/>
      <c r="CG70" s="129"/>
      <c r="CH70" s="23">
        <f>BK70/AT70*100</f>
        <v>60.362399999999994</v>
      </c>
      <c r="CJ70" s="27"/>
      <c r="CK70" s="27"/>
      <c r="CL70" s="27"/>
      <c r="CM70" s="29"/>
      <c r="CN70" s="29"/>
      <c r="CO70" s="29"/>
      <c r="CP70" s="28"/>
      <c r="CQ70" s="28"/>
      <c r="CR70" s="28"/>
      <c r="CS70" s="28"/>
      <c r="CT70" s="28"/>
      <c r="CU70" s="28"/>
      <c r="CV70" s="28"/>
      <c r="CW70" s="28"/>
      <c r="CX70" s="28"/>
      <c r="CY70" s="28"/>
      <c r="CZ70" s="28"/>
      <c r="DA70" s="28"/>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row>
    <row r="71" spans="1:129" s="20" customFormat="1" ht="139.5" customHeight="1">
      <c r="A71" s="47" t="s">
        <v>318</v>
      </c>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24"/>
      <c r="AE71" s="125">
        <v>200</v>
      </c>
      <c r="AF71" s="125"/>
      <c r="AG71" s="125"/>
      <c r="AH71" s="125"/>
      <c r="AI71" s="125"/>
      <c r="AJ71" s="125"/>
      <c r="AK71" s="123" t="s">
        <v>319</v>
      </c>
      <c r="AL71" s="123"/>
      <c r="AM71" s="123"/>
      <c r="AN71" s="123"/>
      <c r="AO71" s="123"/>
      <c r="AP71" s="123"/>
      <c r="AQ71" s="123"/>
      <c r="AR71" s="123"/>
      <c r="AS71" s="123"/>
      <c r="AT71" s="124">
        <v>228000</v>
      </c>
      <c r="AU71" s="124"/>
      <c r="AV71" s="124"/>
      <c r="AW71" s="124"/>
      <c r="AX71" s="124"/>
      <c r="AY71" s="124"/>
      <c r="AZ71" s="124"/>
      <c r="BA71" s="124"/>
      <c r="BB71" s="124"/>
      <c r="BC71" s="124"/>
      <c r="BD71" s="124"/>
      <c r="BE71" s="124"/>
      <c r="BF71" s="124"/>
      <c r="BG71" s="124"/>
      <c r="BH71" s="124"/>
      <c r="BI71" s="124"/>
      <c r="BJ71" s="124"/>
      <c r="BK71" s="124">
        <v>227388.47</v>
      </c>
      <c r="BL71" s="124"/>
      <c r="BM71" s="124"/>
      <c r="BN71" s="124"/>
      <c r="BO71" s="124"/>
      <c r="BP71" s="124"/>
      <c r="BQ71" s="124"/>
      <c r="BR71" s="124"/>
      <c r="BS71" s="124"/>
      <c r="BT71" s="124"/>
      <c r="BU71" s="124"/>
      <c r="BV71" s="124"/>
      <c r="BW71" s="127">
        <f t="shared" si="2"/>
        <v>611.5299999999988</v>
      </c>
      <c r="BX71" s="128"/>
      <c r="BY71" s="128"/>
      <c r="BZ71" s="128"/>
      <c r="CA71" s="128"/>
      <c r="CB71" s="128"/>
      <c r="CC71" s="128"/>
      <c r="CD71" s="128"/>
      <c r="CE71" s="128"/>
      <c r="CF71" s="128"/>
      <c r="CG71" s="129"/>
      <c r="CH71" s="23">
        <f t="shared" si="0"/>
        <v>99.73178508771929</v>
      </c>
      <c r="CJ71" s="27"/>
      <c r="CK71" s="27"/>
      <c r="CL71" s="27"/>
      <c r="CM71" s="29"/>
      <c r="CN71" s="29"/>
      <c r="CO71" s="29"/>
      <c r="CP71" s="28"/>
      <c r="CQ71" s="28"/>
      <c r="CR71" s="28"/>
      <c r="CS71" s="28"/>
      <c r="CT71" s="28"/>
      <c r="CU71" s="28"/>
      <c r="CV71" s="28"/>
      <c r="CW71" s="28"/>
      <c r="CX71" s="28"/>
      <c r="CY71" s="28"/>
      <c r="CZ71" s="28"/>
      <c r="DA71" s="28"/>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row>
    <row r="72" spans="1:129" s="20" customFormat="1" ht="131.25" customHeight="1">
      <c r="A72" s="47" t="s">
        <v>320</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24"/>
      <c r="AE72" s="125">
        <v>200</v>
      </c>
      <c r="AF72" s="125"/>
      <c r="AG72" s="125"/>
      <c r="AH72" s="125"/>
      <c r="AI72" s="125"/>
      <c r="AJ72" s="125"/>
      <c r="AK72" s="123" t="s">
        <v>321</v>
      </c>
      <c r="AL72" s="123"/>
      <c r="AM72" s="123"/>
      <c r="AN72" s="123"/>
      <c r="AO72" s="123"/>
      <c r="AP72" s="123"/>
      <c r="AQ72" s="123"/>
      <c r="AR72" s="123"/>
      <c r="AS72" s="123"/>
      <c r="AT72" s="124">
        <v>1245700</v>
      </c>
      <c r="AU72" s="124"/>
      <c r="AV72" s="124"/>
      <c r="AW72" s="124"/>
      <c r="AX72" s="124"/>
      <c r="AY72" s="124"/>
      <c r="AZ72" s="124"/>
      <c r="BA72" s="124"/>
      <c r="BB72" s="124"/>
      <c r="BC72" s="124"/>
      <c r="BD72" s="124"/>
      <c r="BE72" s="124"/>
      <c r="BF72" s="124"/>
      <c r="BG72" s="124"/>
      <c r="BH72" s="124"/>
      <c r="BI72" s="124"/>
      <c r="BJ72" s="124"/>
      <c r="BK72" s="124">
        <v>1245110</v>
      </c>
      <c r="BL72" s="124"/>
      <c r="BM72" s="124"/>
      <c r="BN72" s="124"/>
      <c r="BO72" s="124"/>
      <c r="BP72" s="124"/>
      <c r="BQ72" s="124"/>
      <c r="BR72" s="124"/>
      <c r="BS72" s="124"/>
      <c r="BT72" s="124"/>
      <c r="BU72" s="124"/>
      <c r="BV72" s="124"/>
      <c r="BW72" s="127">
        <f t="shared" si="2"/>
        <v>590</v>
      </c>
      <c r="BX72" s="128"/>
      <c r="BY72" s="128"/>
      <c r="BZ72" s="128"/>
      <c r="CA72" s="128"/>
      <c r="CB72" s="128"/>
      <c r="CC72" s="128"/>
      <c r="CD72" s="128"/>
      <c r="CE72" s="128"/>
      <c r="CF72" s="128"/>
      <c r="CG72" s="129"/>
      <c r="CH72" s="23">
        <f t="shared" si="0"/>
        <v>99.95263707152606</v>
      </c>
      <c r="CJ72" s="27"/>
      <c r="CK72" s="27"/>
      <c r="CL72" s="27"/>
      <c r="CM72" s="29"/>
      <c r="CN72" s="29"/>
      <c r="CO72" s="29"/>
      <c r="CP72" s="28"/>
      <c r="CQ72" s="28"/>
      <c r="CR72" s="28"/>
      <c r="CS72" s="28"/>
      <c r="CT72" s="28"/>
      <c r="CU72" s="28"/>
      <c r="CV72" s="28"/>
      <c r="CW72" s="28"/>
      <c r="CX72" s="28"/>
      <c r="CY72" s="28"/>
      <c r="CZ72" s="28"/>
      <c r="DA72" s="28"/>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row>
    <row r="73" spans="1:129" s="20" customFormat="1" ht="135.75" customHeight="1">
      <c r="A73" s="47" t="s">
        <v>374</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122">
        <v>200</v>
      </c>
      <c r="AF73" s="122"/>
      <c r="AG73" s="122"/>
      <c r="AH73" s="122"/>
      <c r="AI73" s="122"/>
      <c r="AJ73" s="122"/>
      <c r="AK73" s="123" t="s">
        <v>375</v>
      </c>
      <c r="AL73" s="123"/>
      <c r="AM73" s="123"/>
      <c r="AN73" s="123"/>
      <c r="AO73" s="123"/>
      <c r="AP73" s="123"/>
      <c r="AQ73" s="123"/>
      <c r="AR73" s="123"/>
      <c r="AS73" s="123"/>
      <c r="AT73" s="124">
        <v>69700</v>
      </c>
      <c r="AU73" s="124"/>
      <c r="AV73" s="124"/>
      <c r="AW73" s="124"/>
      <c r="AX73" s="124"/>
      <c r="AY73" s="124"/>
      <c r="AZ73" s="124"/>
      <c r="BA73" s="124"/>
      <c r="BB73" s="124"/>
      <c r="BC73" s="124"/>
      <c r="BD73" s="124"/>
      <c r="BE73" s="124"/>
      <c r="BF73" s="124"/>
      <c r="BG73" s="124"/>
      <c r="BH73" s="124"/>
      <c r="BI73" s="124"/>
      <c r="BJ73" s="124"/>
      <c r="BK73" s="124">
        <v>69211.64</v>
      </c>
      <c r="BL73" s="124"/>
      <c r="BM73" s="124"/>
      <c r="BN73" s="124"/>
      <c r="BO73" s="124"/>
      <c r="BP73" s="124"/>
      <c r="BQ73" s="124"/>
      <c r="BR73" s="124"/>
      <c r="BS73" s="124"/>
      <c r="BT73" s="124"/>
      <c r="BU73" s="124"/>
      <c r="BV73" s="124"/>
      <c r="BW73" s="127">
        <f t="shared" si="2"/>
        <v>488.3600000000006</v>
      </c>
      <c r="BX73" s="128"/>
      <c r="BY73" s="128"/>
      <c r="BZ73" s="128"/>
      <c r="CA73" s="128"/>
      <c r="CB73" s="128"/>
      <c r="CC73" s="128"/>
      <c r="CD73" s="128"/>
      <c r="CE73" s="128"/>
      <c r="CF73" s="128"/>
      <c r="CG73" s="129"/>
      <c r="CH73" s="20">
        <f t="shared" si="0"/>
        <v>99.2993400286944</v>
      </c>
      <c r="CJ73" s="27"/>
      <c r="CK73" s="27"/>
      <c r="CL73" s="27"/>
      <c r="CM73" s="29"/>
      <c r="CN73" s="29"/>
      <c r="CO73" s="29"/>
      <c r="CP73" s="28"/>
      <c r="CQ73" s="28"/>
      <c r="CR73" s="28"/>
      <c r="CS73" s="28"/>
      <c r="CT73" s="28"/>
      <c r="CU73" s="28"/>
      <c r="CV73" s="28"/>
      <c r="CW73" s="28"/>
      <c r="CX73" s="28"/>
      <c r="CY73" s="28"/>
      <c r="CZ73" s="28"/>
      <c r="DA73" s="28"/>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row>
    <row r="74" spans="1:129" s="20" customFormat="1" ht="136.5" customHeight="1">
      <c r="A74" s="47" t="s">
        <v>377</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122">
        <v>200</v>
      </c>
      <c r="AF74" s="122"/>
      <c r="AG74" s="122"/>
      <c r="AH74" s="122"/>
      <c r="AI74" s="122"/>
      <c r="AJ74" s="122"/>
      <c r="AK74" s="123" t="s">
        <v>378</v>
      </c>
      <c r="AL74" s="123"/>
      <c r="AM74" s="123"/>
      <c r="AN74" s="123"/>
      <c r="AO74" s="123"/>
      <c r="AP74" s="123"/>
      <c r="AQ74" s="123"/>
      <c r="AR74" s="123"/>
      <c r="AS74" s="123"/>
      <c r="AT74" s="124">
        <v>166800</v>
      </c>
      <c r="AU74" s="124"/>
      <c r="AV74" s="124"/>
      <c r="AW74" s="124"/>
      <c r="AX74" s="124"/>
      <c r="AY74" s="124"/>
      <c r="AZ74" s="124"/>
      <c r="BA74" s="124"/>
      <c r="BB74" s="124"/>
      <c r="BC74" s="124"/>
      <c r="BD74" s="124"/>
      <c r="BE74" s="124"/>
      <c r="BF74" s="124"/>
      <c r="BG74" s="124"/>
      <c r="BH74" s="124"/>
      <c r="BI74" s="124"/>
      <c r="BJ74" s="124"/>
      <c r="BK74" s="124">
        <v>166144</v>
      </c>
      <c r="BL74" s="124"/>
      <c r="BM74" s="124"/>
      <c r="BN74" s="124"/>
      <c r="BO74" s="124"/>
      <c r="BP74" s="124"/>
      <c r="BQ74" s="124"/>
      <c r="BR74" s="124"/>
      <c r="BS74" s="124"/>
      <c r="BT74" s="124"/>
      <c r="BU74" s="124"/>
      <c r="BV74" s="124"/>
      <c r="BW74" s="127">
        <f>AT74-BK74</f>
        <v>656</v>
      </c>
      <c r="BX74" s="128"/>
      <c r="BY74" s="128"/>
      <c r="BZ74" s="128"/>
      <c r="CA74" s="128"/>
      <c r="CB74" s="128"/>
      <c r="CC74" s="128"/>
      <c r="CD74" s="128"/>
      <c r="CE74" s="128"/>
      <c r="CF74" s="128"/>
      <c r="CG74" s="129"/>
      <c r="CH74" s="20">
        <f t="shared" si="0"/>
        <v>99.60671462829737</v>
      </c>
      <c r="CJ74" s="27"/>
      <c r="CK74" s="27"/>
      <c r="CL74" s="27"/>
      <c r="CM74" s="29"/>
      <c r="CN74" s="29"/>
      <c r="CO74" s="29"/>
      <c r="CP74" s="28"/>
      <c r="CQ74" s="28"/>
      <c r="CR74" s="28"/>
      <c r="CS74" s="28"/>
      <c r="CT74" s="28"/>
      <c r="CU74" s="28"/>
      <c r="CV74" s="28"/>
      <c r="CW74" s="28"/>
      <c r="CX74" s="28"/>
      <c r="CY74" s="28"/>
      <c r="CZ74" s="28"/>
      <c r="DA74" s="28"/>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row>
    <row r="75" spans="1:129" s="20" customFormat="1" ht="136.5" customHeight="1">
      <c r="A75" s="47" t="s">
        <v>391</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122">
        <v>200</v>
      </c>
      <c r="AF75" s="122"/>
      <c r="AG75" s="122"/>
      <c r="AH75" s="122"/>
      <c r="AI75" s="122"/>
      <c r="AJ75" s="122"/>
      <c r="AK75" s="123" t="s">
        <v>390</v>
      </c>
      <c r="AL75" s="123"/>
      <c r="AM75" s="123"/>
      <c r="AN75" s="123"/>
      <c r="AO75" s="123"/>
      <c r="AP75" s="123"/>
      <c r="AQ75" s="123"/>
      <c r="AR75" s="123"/>
      <c r="AS75" s="123"/>
      <c r="AT75" s="124">
        <v>38000</v>
      </c>
      <c r="AU75" s="124"/>
      <c r="AV75" s="124"/>
      <c r="AW75" s="124"/>
      <c r="AX75" s="124"/>
      <c r="AY75" s="124"/>
      <c r="AZ75" s="124"/>
      <c r="BA75" s="124"/>
      <c r="BB75" s="124"/>
      <c r="BC75" s="124"/>
      <c r="BD75" s="124"/>
      <c r="BE75" s="124"/>
      <c r="BF75" s="124"/>
      <c r="BG75" s="124"/>
      <c r="BH75" s="124"/>
      <c r="BI75" s="124"/>
      <c r="BJ75" s="124"/>
      <c r="BK75" s="124">
        <v>37089</v>
      </c>
      <c r="BL75" s="124"/>
      <c r="BM75" s="124"/>
      <c r="BN75" s="124"/>
      <c r="BO75" s="124"/>
      <c r="BP75" s="124"/>
      <c r="BQ75" s="124"/>
      <c r="BR75" s="124"/>
      <c r="BS75" s="124"/>
      <c r="BT75" s="124"/>
      <c r="BU75" s="124"/>
      <c r="BV75" s="124"/>
      <c r="BW75" s="127">
        <f>AT75-BK75</f>
        <v>911</v>
      </c>
      <c r="BX75" s="128"/>
      <c r="BY75" s="128"/>
      <c r="BZ75" s="128"/>
      <c r="CA75" s="128"/>
      <c r="CB75" s="128"/>
      <c r="CC75" s="128"/>
      <c r="CD75" s="128"/>
      <c r="CE75" s="128"/>
      <c r="CF75" s="128"/>
      <c r="CG75" s="129"/>
      <c r="CH75" s="20">
        <f>BK75/AT75*100</f>
        <v>97.60263157894737</v>
      </c>
      <c r="CJ75" s="27"/>
      <c r="CK75" s="27"/>
      <c r="CL75" s="27"/>
      <c r="CM75" s="29"/>
      <c r="CN75" s="29"/>
      <c r="CO75" s="29"/>
      <c r="CP75" s="28"/>
      <c r="CQ75" s="28"/>
      <c r="CR75" s="28"/>
      <c r="CS75" s="28"/>
      <c r="CT75" s="28"/>
      <c r="CU75" s="28"/>
      <c r="CV75" s="28"/>
      <c r="CW75" s="28"/>
      <c r="CX75" s="28"/>
      <c r="CY75" s="28"/>
      <c r="CZ75" s="28"/>
      <c r="DA75" s="28"/>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row>
    <row r="76" spans="1:129" s="20" customFormat="1" ht="136.5" customHeight="1">
      <c r="A76" s="43" t="s">
        <v>408</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122">
        <v>200</v>
      </c>
      <c r="AF76" s="122"/>
      <c r="AG76" s="122"/>
      <c r="AH76" s="122"/>
      <c r="AI76" s="122"/>
      <c r="AJ76" s="122"/>
      <c r="AK76" s="123" t="s">
        <v>407</v>
      </c>
      <c r="AL76" s="123"/>
      <c r="AM76" s="123"/>
      <c r="AN76" s="123"/>
      <c r="AO76" s="123"/>
      <c r="AP76" s="123"/>
      <c r="AQ76" s="123"/>
      <c r="AR76" s="123"/>
      <c r="AS76" s="123"/>
      <c r="AT76" s="124">
        <v>36000</v>
      </c>
      <c r="AU76" s="124"/>
      <c r="AV76" s="124"/>
      <c r="AW76" s="124"/>
      <c r="AX76" s="124"/>
      <c r="AY76" s="124"/>
      <c r="AZ76" s="124"/>
      <c r="BA76" s="124"/>
      <c r="BB76" s="124"/>
      <c r="BC76" s="124"/>
      <c r="BD76" s="124"/>
      <c r="BE76" s="124"/>
      <c r="BF76" s="124"/>
      <c r="BG76" s="124"/>
      <c r="BH76" s="124"/>
      <c r="BI76" s="124"/>
      <c r="BJ76" s="124"/>
      <c r="BK76" s="124">
        <v>36000</v>
      </c>
      <c r="BL76" s="124"/>
      <c r="BM76" s="124"/>
      <c r="BN76" s="124"/>
      <c r="BO76" s="124"/>
      <c r="BP76" s="124"/>
      <c r="BQ76" s="124"/>
      <c r="BR76" s="124"/>
      <c r="BS76" s="124"/>
      <c r="BT76" s="124"/>
      <c r="BU76" s="124"/>
      <c r="BV76" s="124"/>
      <c r="BW76" s="127" t="s">
        <v>132</v>
      </c>
      <c r="BX76" s="128"/>
      <c r="BY76" s="128"/>
      <c r="BZ76" s="128"/>
      <c r="CA76" s="128"/>
      <c r="CB76" s="128"/>
      <c r="CC76" s="128"/>
      <c r="CD76" s="128"/>
      <c r="CE76" s="128"/>
      <c r="CF76" s="128"/>
      <c r="CG76" s="129"/>
      <c r="CH76" s="20">
        <f>BK76/AT76*100</f>
        <v>100</v>
      </c>
      <c r="CJ76" s="27"/>
      <c r="CK76" s="27"/>
      <c r="CL76" s="27"/>
      <c r="CM76" s="29"/>
      <c r="CN76" s="29"/>
      <c r="CO76" s="29"/>
      <c r="CP76" s="28"/>
      <c r="CQ76" s="28"/>
      <c r="CR76" s="28"/>
      <c r="CS76" s="28"/>
      <c r="CT76" s="28"/>
      <c r="CU76" s="28"/>
      <c r="CV76" s="28"/>
      <c r="CW76" s="28"/>
      <c r="CX76" s="28"/>
      <c r="CY76" s="28"/>
      <c r="CZ76" s="28"/>
      <c r="DA76" s="28"/>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row>
    <row r="77" spans="1:129" s="20" customFormat="1" ht="189.75" customHeight="1">
      <c r="A77" s="47" t="s">
        <v>324</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24"/>
      <c r="AE77" s="125">
        <v>200</v>
      </c>
      <c r="AF77" s="125"/>
      <c r="AG77" s="125"/>
      <c r="AH77" s="125"/>
      <c r="AI77" s="125"/>
      <c r="AJ77" s="125"/>
      <c r="AK77" s="123" t="s">
        <v>325</v>
      </c>
      <c r="AL77" s="123"/>
      <c r="AM77" s="123"/>
      <c r="AN77" s="123"/>
      <c r="AO77" s="123"/>
      <c r="AP77" s="123"/>
      <c r="AQ77" s="123"/>
      <c r="AR77" s="123"/>
      <c r="AS77" s="123"/>
      <c r="AT77" s="124">
        <v>2197100</v>
      </c>
      <c r="AU77" s="124"/>
      <c r="AV77" s="124"/>
      <c r="AW77" s="124"/>
      <c r="AX77" s="124"/>
      <c r="AY77" s="124"/>
      <c r="AZ77" s="124"/>
      <c r="BA77" s="124"/>
      <c r="BB77" s="124"/>
      <c r="BC77" s="124"/>
      <c r="BD77" s="124"/>
      <c r="BE77" s="124"/>
      <c r="BF77" s="124"/>
      <c r="BG77" s="124"/>
      <c r="BH77" s="124"/>
      <c r="BI77" s="124"/>
      <c r="BJ77" s="124"/>
      <c r="BK77" s="124">
        <v>2180141.64</v>
      </c>
      <c r="BL77" s="124"/>
      <c r="BM77" s="124"/>
      <c r="BN77" s="124"/>
      <c r="BO77" s="124"/>
      <c r="BP77" s="124"/>
      <c r="BQ77" s="124"/>
      <c r="BR77" s="124"/>
      <c r="BS77" s="124"/>
      <c r="BT77" s="124"/>
      <c r="BU77" s="124"/>
      <c r="BV77" s="124"/>
      <c r="BW77" s="127">
        <f aca="true" t="shared" si="3" ref="BW77:BW82">AT77-BK77</f>
        <v>16958.35999999987</v>
      </c>
      <c r="BX77" s="128"/>
      <c r="BY77" s="128"/>
      <c r="BZ77" s="128"/>
      <c r="CA77" s="128"/>
      <c r="CB77" s="128"/>
      <c r="CC77" s="128"/>
      <c r="CD77" s="128"/>
      <c r="CE77" s="128"/>
      <c r="CF77" s="128"/>
      <c r="CG77" s="129"/>
      <c r="CH77" s="20">
        <f aca="true" t="shared" si="4" ref="CH77:CH82">BK77/AT77*100</f>
        <v>99.22814801329025</v>
      </c>
      <c r="CJ77" s="27"/>
      <c r="CK77" s="27"/>
      <c r="CL77" s="27"/>
      <c r="CM77" s="29"/>
      <c r="CN77" s="29"/>
      <c r="CO77" s="29"/>
      <c r="CP77" s="28"/>
      <c r="CQ77" s="28"/>
      <c r="CR77" s="28"/>
      <c r="CS77" s="28"/>
      <c r="CT77" s="28"/>
      <c r="CU77" s="28"/>
      <c r="CV77" s="28"/>
      <c r="CW77" s="28"/>
      <c r="CX77" s="28"/>
      <c r="CY77" s="28"/>
      <c r="CZ77" s="28"/>
      <c r="DA77" s="28"/>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row>
    <row r="78" spans="1:129" s="23" customFormat="1" ht="135" customHeight="1">
      <c r="A78" s="47" t="s">
        <v>326</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24"/>
      <c r="AE78" s="125">
        <v>200</v>
      </c>
      <c r="AF78" s="125"/>
      <c r="AG78" s="125"/>
      <c r="AH78" s="125"/>
      <c r="AI78" s="125"/>
      <c r="AJ78" s="125"/>
      <c r="AK78" s="123" t="s">
        <v>152</v>
      </c>
      <c r="AL78" s="123"/>
      <c r="AM78" s="123"/>
      <c r="AN78" s="123"/>
      <c r="AO78" s="123"/>
      <c r="AP78" s="123"/>
      <c r="AQ78" s="123"/>
      <c r="AR78" s="123"/>
      <c r="AS78" s="123"/>
      <c r="AT78" s="124">
        <v>548000</v>
      </c>
      <c r="AU78" s="124"/>
      <c r="AV78" s="124"/>
      <c r="AW78" s="124"/>
      <c r="AX78" s="124"/>
      <c r="AY78" s="124"/>
      <c r="AZ78" s="124"/>
      <c r="BA78" s="124"/>
      <c r="BB78" s="124"/>
      <c r="BC78" s="124"/>
      <c r="BD78" s="124"/>
      <c r="BE78" s="124"/>
      <c r="BF78" s="124"/>
      <c r="BG78" s="124"/>
      <c r="BH78" s="124"/>
      <c r="BI78" s="124"/>
      <c r="BJ78" s="124"/>
      <c r="BK78" s="124">
        <v>547775</v>
      </c>
      <c r="BL78" s="124"/>
      <c r="BM78" s="124"/>
      <c r="BN78" s="124"/>
      <c r="BO78" s="124"/>
      <c r="BP78" s="124"/>
      <c r="BQ78" s="124"/>
      <c r="BR78" s="124"/>
      <c r="BS78" s="124"/>
      <c r="BT78" s="124"/>
      <c r="BU78" s="124"/>
      <c r="BV78" s="124"/>
      <c r="BW78" s="127">
        <f t="shared" si="3"/>
        <v>225</v>
      </c>
      <c r="BX78" s="128"/>
      <c r="BY78" s="128"/>
      <c r="BZ78" s="128"/>
      <c r="CA78" s="128"/>
      <c r="CB78" s="128"/>
      <c r="CC78" s="128"/>
      <c r="CD78" s="128"/>
      <c r="CE78" s="128"/>
      <c r="CF78" s="128"/>
      <c r="CG78" s="129"/>
      <c r="CH78" s="23">
        <f t="shared" si="4"/>
        <v>99.95894160583941</v>
      </c>
      <c r="CJ78" s="26"/>
      <c r="CK78" s="26"/>
      <c r="CL78" s="26"/>
      <c r="CM78" s="30"/>
      <c r="CN78" s="30"/>
      <c r="CO78" s="30"/>
      <c r="CP78" s="31"/>
      <c r="CQ78" s="31"/>
      <c r="CR78" s="31"/>
      <c r="CS78" s="31"/>
      <c r="CT78" s="31"/>
      <c r="CU78" s="31"/>
      <c r="CV78" s="31"/>
      <c r="CW78" s="31"/>
      <c r="CX78" s="31"/>
      <c r="CY78" s="31"/>
      <c r="CZ78" s="31"/>
      <c r="DA78" s="31"/>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row>
    <row r="79" spans="1:129" s="20" customFormat="1" ht="170.25" customHeight="1">
      <c r="A79" s="47" t="s">
        <v>273</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24"/>
      <c r="AE79" s="122">
        <v>200</v>
      </c>
      <c r="AF79" s="122"/>
      <c r="AG79" s="122"/>
      <c r="AH79" s="122"/>
      <c r="AI79" s="122"/>
      <c r="AJ79" s="122"/>
      <c r="AK79" s="123" t="s">
        <v>6</v>
      </c>
      <c r="AL79" s="123"/>
      <c r="AM79" s="123"/>
      <c r="AN79" s="123"/>
      <c r="AO79" s="123"/>
      <c r="AP79" s="123"/>
      <c r="AQ79" s="123"/>
      <c r="AR79" s="123"/>
      <c r="AS79" s="123"/>
      <c r="AT79" s="124">
        <v>204000</v>
      </c>
      <c r="AU79" s="124"/>
      <c r="AV79" s="124"/>
      <c r="AW79" s="124"/>
      <c r="AX79" s="124"/>
      <c r="AY79" s="124"/>
      <c r="AZ79" s="124"/>
      <c r="BA79" s="124"/>
      <c r="BB79" s="124"/>
      <c r="BC79" s="124"/>
      <c r="BD79" s="124"/>
      <c r="BE79" s="124"/>
      <c r="BF79" s="124"/>
      <c r="BG79" s="124"/>
      <c r="BH79" s="124"/>
      <c r="BI79" s="124"/>
      <c r="BJ79" s="124"/>
      <c r="BK79" s="124">
        <v>164358.52</v>
      </c>
      <c r="BL79" s="124"/>
      <c r="BM79" s="124"/>
      <c r="BN79" s="124"/>
      <c r="BO79" s="124"/>
      <c r="BP79" s="124"/>
      <c r="BQ79" s="124"/>
      <c r="BR79" s="124"/>
      <c r="BS79" s="124"/>
      <c r="BT79" s="124"/>
      <c r="BU79" s="124"/>
      <c r="BV79" s="124"/>
      <c r="BW79" s="127">
        <f t="shared" si="3"/>
        <v>39641.48000000001</v>
      </c>
      <c r="BX79" s="128"/>
      <c r="BY79" s="128"/>
      <c r="BZ79" s="128"/>
      <c r="CA79" s="128"/>
      <c r="CB79" s="128"/>
      <c r="CC79" s="128"/>
      <c r="CD79" s="128"/>
      <c r="CE79" s="128"/>
      <c r="CF79" s="128"/>
      <c r="CG79" s="129"/>
      <c r="CH79" s="23">
        <f t="shared" si="4"/>
        <v>80.56790196078431</v>
      </c>
      <c r="CJ79" s="27"/>
      <c r="CK79" s="27"/>
      <c r="CL79" s="27"/>
      <c r="CM79" s="29"/>
      <c r="CN79" s="29"/>
      <c r="CO79" s="29"/>
      <c r="CP79" s="28"/>
      <c r="CQ79" s="28"/>
      <c r="CR79" s="28"/>
      <c r="CS79" s="28"/>
      <c r="CT79" s="28"/>
      <c r="CU79" s="28"/>
      <c r="CV79" s="28"/>
      <c r="CW79" s="28"/>
      <c r="CX79" s="28"/>
      <c r="CY79" s="28"/>
      <c r="CZ79" s="28"/>
      <c r="DA79" s="28"/>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row>
    <row r="80" spans="1:129" s="20" customFormat="1" ht="104.25" customHeight="1">
      <c r="A80" s="47" t="s">
        <v>328</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24"/>
      <c r="AE80" s="122">
        <v>200</v>
      </c>
      <c r="AF80" s="122"/>
      <c r="AG80" s="122"/>
      <c r="AH80" s="122"/>
      <c r="AI80" s="122"/>
      <c r="AJ80" s="122"/>
      <c r="AK80" s="123" t="s">
        <v>329</v>
      </c>
      <c r="AL80" s="123"/>
      <c r="AM80" s="123"/>
      <c r="AN80" s="123"/>
      <c r="AO80" s="123"/>
      <c r="AP80" s="123"/>
      <c r="AQ80" s="123"/>
      <c r="AR80" s="123"/>
      <c r="AS80" s="123"/>
      <c r="AT80" s="124">
        <v>6000</v>
      </c>
      <c r="AU80" s="124"/>
      <c r="AV80" s="124"/>
      <c r="AW80" s="124"/>
      <c r="AX80" s="124"/>
      <c r="AY80" s="124"/>
      <c r="AZ80" s="124"/>
      <c r="BA80" s="124"/>
      <c r="BB80" s="124"/>
      <c r="BC80" s="124"/>
      <c r="BD80" s="124"/>
      <c r="BE80" s="124"/>
      <c r="BF80" s="124"/>
      <c r="BG80" s="124"/>
      <c r="BH80" s="124"/>
      <c r="BI80" s="124"/>
      <c r="BJ80" s="124"/>
      <c r="BK80" s="124">
        <v>5931</v>
      </c>
      <c r="BL80" s="124"/>
      <c r="BM80" s="124"/>
      <c r="BN80" s="124"/>
      <c r="BO80" s="124"/>
      <c r="BP80" s="124"/>
      <c r="BQ80" s="124"/>
      <c r="BR80" s="124"/>
      <c r="BS80" s="124"/>
      <c r="BT80" s="124"/>
      <c r="BU80" s="124"/>
      <c r="BV80" s="124"/>
      <c r="BW80" s="127">
        <f t="shared" si="3"/>
        <v>69</v>
      </c>
      <c r="BX80" s="128"/>
      <c r="BY80" s="128"/>
      <c r="BZ80" s="128"/>
      <c r="CA80" s="128"/>
      <c r="CB80" s="128"/>
      <c r="CC80" s="128"/>
      <c r="CD80" s="128"/>
      <c r="CE80" s="128"/>
      <c r="CF80" s="128"/>
      <c r="CG80" s="129"/>
      <c r="CH80" s="23">
        <f>BK80/AT80*100</f>
        <v>98.85000000000001</v>
      </c>
      <c r="CJ80" s="27"/>
      <c r="CK80" s="27"/>
      <c r="CL80" s="27"/>
      <c r="CM80" s="29"/>
      <c r="CN80" s="29"/>
      <c r="CO80" s="29"/>
      <c r="CP80" s="28"/>
      <c r="CQ80" s="28"/>
      <c r="CR80" s="28"/>
      <c r="CS80" s="28"/>
      <c r="CT80" s="28"/>
      <c r="CU80" s="28"/>
      <c r="CV80" s="28"/>
      <c r="CW80" s="28"/>
      <c r="CX80" s="28"/>
      <c r="CY80" s="28"/>
      <c r="CZ80" s="28"/>
      <c r="DA80" s="28"/>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row>
    <row r="81" spans="1:129" s="20" customFormat="1" ht="150" customHeight="1">
      <c r="A81" s="47" t="s">
        <v>275</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24"/>
      <c r="AE81" s="122">
        <v>200</v>
      </c>
      <c r="AF81" s="122"/>
      <c r="AG81" s="122"/>
      <c r="AH81" s="122"/>
      <c r="AI81" s="122"/>
      <c r="AJ81" s="122"/>
      <c r="AK81" s="123" t="s">
        <v>274</v>
      </c>
      <c r="AL81" s="123"/>
      <c r="AM81" s="123"/>
      <c r="AN81" s="123"/>
      <c r="AO81" s="123"/>
      <c r="AP81" s="123"/>
      <c r="AQ81" s="123"/>
      <c r="AR81" s="123"/>
      <c r="AS81" s="123"/>
      <c r="AT81" s="124">
        <v>10900</v>
      </c>
      <c r="AU81" s="124"/>
      <c r="AV81" s="124"/>
      <c r="AW81" s="124"/>
      <c r="AX81" s="124"/>
      <c r="AY81" s="124"/>
      <c r="AZ81" s="124"/>
      <c r="BA81" s="124"/>
      <c r="BB81" s="124"/>
      <c r="BC81" s="124"/>
      <c r="BD81" s="124"/>
      <c r="BE81" s="124"/>
      <c r="BF81" s="124"/>
      <c r="BG81" s="124"/>
      <c r="BH81" s="124"/>
      <c r="BI81" s="124"/>
      <c r="BJ81" s="124"/>
      <c r="BK81" s="124">
        <v>10849.84</v>
      </c>
      <c r="BL81" s="124"/>
      <c r="BM81" s="124"/>
      <c r="BN81" s="124"/>
      <c r="BO81" s="124"/>
      <c r="BP81" s="124"/>
      <c r="BQ81" s="124"/>
      <c r="BR81" s="124"/>
      <c r="BS81" s="124"/>
      <c r="BT81" s="124"/>
      <c r="BU81" s="124"/>
      <c r="BV81" s="124"/>
      <c r="BW81" s="127">
        <f t="shared" si="3"/>
        <v>50.159999999999854</v>
      </c>
      <c r="BX81" s="128"/>
      <c r="BY81" s="128"/>
      <c r="BZ81" s="128"/>
      <c r="CA81" s="128"/>
      <c r="CB81" s="128"/>
      <c r="CC81" s="128"/>
      <c r="CD81" s="128"/>
      <c r="CE81" s="128"/>
      <c r="CF81" s="128"/>
      <c r="CG81" s="129"/>
      <c r="CH81" s="23">
        <f t="shared" si="4"/>
        <v>99.53981651376147</v>
      </c>
      <c r="CJ81" s="27"/>
      <c r="CK81" s="27"/>
      <c r="CL81" s="27"/>
      <c r="CM81" s="29"/>
      <c r="CN81" s="29"/>
      <c r="CO81" s="29"/>
      <c r="CP81" s="28"/>
      <c r="CQ81" s="28"/>
      <c r="CR81" s="28"/>
      <c r="CS81" s="28"/>
      <c r="CT81" s="28"/>
      <c r="CU81" s="28"/>
      <c r="CV81" s="28"/>
      <c r="CW81" s="28"/>
      <c r="CX81" s="28"/>
      <c r="CY81" s="28"/>
      <c r="CZ81" s="28"/>
      <c r="DA81" s="28"/>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row>
    <row r="82" spans="1:129" s="20" customFormat="1" ht="146.25" customHeight="1">
      <c r="A82" s="47" t="s">
        <v>276</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24"/>
      <c r="AE82" s="122">
        <v>200</v>
      </c>
      <c r="AF82" s="122"/>
      <c r="AG82" s="122"/>
      <c r="AH82" s="122"/>
      <c r="AI82" s="122"/>
      <c r="AJ82" s="122"/>
      <c r="AK82" s="123" t="s">
        <v>256</v>
      </c>
      <c r="AL82" s="123"/>
      <c r="AM82" s="123"/>
      <c r="AN82" s="123"/>
      <c r="AO82" s="123"/>
      <c r="AP82" s="123"/>
      <c r="AQ82" s="123"/>
      <c r="AR82" s="123"/>
      <c r="AS82" s="123"/>
      <c r="AT82" s="124">
        <v>153800</v>
      </c>
      <c r="AU82" s="124"/>
      <c r="AV82" s="124"/>
      <c r="AW82" s="124"/>
      <c r="AX82" s="124"/>
      <c r="AY82" s="124"/>
      <c r="AZ82" s="124"/>
      <c r="BA82" s="124"/>
      <c r="BB82" s="124"/>
      <c r="BC82" s="124"/>
      <c r="BD82" s="124"/>
      <c r="BE82" s="124"/>
      <c r="BF82" s="124"/>
      <c r="BG82" s="124"/>
      <c r="BH82" s="124"/>
      <c r="BI82" s="124"/>
      <c r="BJ82" s="124"/>
      <c r="BK82" s="124">
        <v>153790</v>
      </c>
      <c r="BL82" s="124"/>
      <c r="BM82" s="124"/>
      <c r="BN82" s="124"/>
      <c r="BO82" s="124"/>
      <c r="BP82" s="124"/>
      <c r="BQ82" s="124"/>
      <c r="BR82" s="124"/>
      <c r="BS82" s="124"/>
      <c r="BT82" s="124"/>
      <c r="BU82" s="124"/>
      <c r="BV82" s="124"/>
      <c r="BW82" s="127">
        <f t="shared" si="3"/>
        <v>10</v>
      </c>
      <c r="BX82" s="128"/>
      <c r="BY82" s="128"/>
      <c r="BZ82" s="128"/>
      <c r="CA82" s="128"/>
      <c r="CB82" s="128"/>
      <c r="CC82" s="128"/>
      <c r="CD82" s="128"/>
      <c r="CE82" s="128"/>
      <c r="CF82" s="128"/>
      <c r="CG82" s="129"/>
      <c r="CH82" s="23">
        <f t="shared" si="4"/>
        <v>99.99349804941482</v>
      </c>
      <c r="CJ82" s="27"/>
      <c r="CK82" s="27"/>
      <c r="CL82" s="27"/>
      <c r="CM82" s="29"/>
      <c r="CN82" s="29"/>
      <c r="CO82" s="29"/>
      <c r="CP82" s="28"/>
      <c r="CQ82" s="28"/>
      <c r="CR82" s="28"/>
      <c r="CS82" s="28"/>
      <c r="CT82" s="28"/>
      <c r="CU82" s="28"/>
      <c r="CV82" s="28"/>
      <c r="CW82" s="28"/>
      <c r="CX82" s="28"/>
      <c r="CY82" s="28"/>
      <c r="CZ82" s="28"/>
      <c r="DA82" s="28"/>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row>
    <row r="83" spans="1:129" s="135" customFormat="1" ht="16.5" customHeight="1" thickBot="1">
      <c r="A83" s="133"/>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134"/>
      <c r="BY83" s="134"/>
      <c r="BZ83" s="134"/>
      <c r="CA83" s="134"/>
      <c r="CB83" s="134"/>
      <c r="CC83" s="134"/>
      <c r="CD83" s="134"/>
      <c r="CE83" s="134"/>
      <c r="CF83" s="134"/>
      <c r="CG83" s="134"/>
      <c r="CH83" s="134"/>
      <c r="CI83" s="134"/>
      <c r="CJ83" s="134"/>
      <c r="CK83" s="134"/>
      <c r="CL83" s="134"/>
      <c r="CM83" s="134"/>
      <c r="CN83" s="134"/>
      <c r="CO83" s="134"/>
      <c r="CP83" s="134"/>
      <c r="CQ83" s="134"/>
      <c r="CR83" s="134"/>
      <c r="CS83" s="134"/>
      <c r="CT83" s="134"/>
      <c r="CU83" s="134"/>
      <c r="CV83" s="134"/>
      <c r="CW83" s="134"/>
      <c r="CX83" s="134"/>
      <c r="CY83" s="134"/>
      <c r="CZ83" s="134"/>
      <c r="DA83" s="134"/>
      <c r="DB83" s="134"/>
      <c r="DC83" s="134"/>
      <c r="DD83" s="134"/>
      <c r="DE83" s="134"/>
      <c r="DF83" s="134"/>
      <c r="DG83" s="134"/>
      <c r="DH83" s="134"/>
      <c r="DI83" s="134"/>
      <c r="DJ83" s="134"/>
      <c r="DK83" s="134"/>
      <c r="DL83" s="134"/>
      <c r="DM83" s="134"/>
      <c r="DN83" s="134"/>
      <c r="DO83" s="134"/>
      <c r="DP83" s="134"/>
      <c r="DQ83" s="134"/>
      <c r="DR83" s="134"/>
      <c r="DS83" s="134"/>
      <c r="DT83" s="134"/>
      <c r="DU83" s="134"/>
      <c r="DV83" s="134"/>
      <c r="DW83" s="134"/>
      <c r="DX83" s="134"/>
      <c r="DY83" s="134"/>
    </row>
    <row r="84" spans="1:86" s="25" customFormat="1" ht="24.75" customHeight="1" thickBot="1">
      <c r="A84" s="140" t="s">
        <v>69</v>
      </c>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1">
        <v>450</v>
      </c>
      <c r="AF84" s="141"/>
      <c r="AG84" s="141"/>
      <c r="AH84" s="141"/>
      <c r="AI84" s="141"/>
      <c r="AJ84" s="141"/>
      <c r="AK84" s="143" t="s">
        <v>202</v>
      </c>
      <c r="AL84" s="143"/>
      <c r="AM84" s="143"/>
      <c r="AN84" s="143"/>
      <c r="AO84" s="143"/>
      <c r="AP84" s="143"/>
      <c r="AQ84" s="143"/>
      <c r="AR84" s="143"/>
      <c r="AS84" s="143"/>
      <c r="AT84" s="142">
        <f>стр1!BB13-стр2!AT7</f>
        <v>-561279.849999994</v>
      </c>
      <c r="AU84" s="142"/>
      <c r="AV84" s="142"/>
      <c r="AW84" s="142"/>
      <c r="AX84" s="142"/>
      <c r="AY84" s="142"/>
      <c r="AZ84" s="142"/>
      <c r="BA84" s="142"/>
      <c r="BB84" s="142"/>
      <c r="BC84" s="142"/>
      <c r="BD84" s="142"/>
      <c r="BE84" s="142"/>
      <c r="BF84" s="142"/>
      <c r="BG84" s="142"/>
      <c r="BH84" s="142"/>
      <c r="BI84" s="142"/>
      <c r="BJ84" s="142"/>
      <c r="BK84" s="142">
        <f>стр1!BX13-стр2!BK7</f>
        <v>862773.5300000012</v>
      </c>
      <c r="BL84" s="142"/>
      <c r="BM84" s="142"/>
      <c r="BN84" s="142"/>
      <c r="BO84" s="142"/>
      <c r="BP84" s="142"/>
      <c r="BQ84" s="142"/>
      <c r="BR84" s="142"/>
      <c r="BS84" s="142"/>
      <c r="BT84" s="142"/>
      <c r="BU84" s="142"/>
      <c r="BV84" s="142"/>
      <c r="BW84" s="139" t="s">
        <v>202</v>
      </c>
      <c r="BX84" s="139"/>
      <c r="BY84" s="139"/>
      <c r="BZ84" s="139"/>
      <c r="CA84" s="139"/>
      <c r="CB84" s="139"/>
      <c r="CC84" s="139"/>
      <c r="CD84" s="139"/>
      <c r="CE84" s="139"/>
      <c r="CF84" s="139"/>
      <c r="CG84" s="139"/>
      <c r="CH84" s="25">
        <f>BK84/AT84*100</f>
        <v>-153.71539348865105</v>
      </c>
    </row>
    <row r="85" spans="46:74" ht="12.75" customHeight="1">
      <c r="AT85" s="144"/>
      <c r="AU85" s="144"/>
      <c r="AV85" s="144"/>
      <c r="AW85" s="144"/>
      <c r="AX85" s="144"/>
      <c r="AY85" s="144"/>
      <c r="AZ85" s="144"/>
      <c r="BA85" s="144"/>
      <c r="BB85" s="144"/>
      <c r="BC85" s="144"/>
      <c r="BD85" s="144"/>
      <c r="BE85" s="144"/>
      <c r="BF85" s="144"/>
      <c r="BG85" s="144"/>
      <c r="BH85" s="144"/>
      <c r="BI85" s="144"/>
      <c r="BJ85" s="144"/>
      <c r="BK85" s="144"/>
      <c r="BL85" s="145"/>
      <c r="BM85" s="145"/>
      <c r="BN85" s="145"/>
      <c r="BO85" s="145"/>
      <c r="BP85" s="145"/>
      <c r="BQ85" s="145"/>
      <c r="BR85" s="145"/>
      <c r="BS85" s="145"/>
      <c r="BT85" s="145"/>
      <c r="BU85" s="145"/>
      <c r="BV85" s="145"/>
    </row>
    <row r="87" spans="43:74" ht="12.75" customHeight="1">
      <c r="AQ87" s="137"/>
      <c r="AR87" s="137"/>
      <c r="BK87" s="138"/>
      <c r="BL87" s="113"/>
      <c r="BM87" s="113"/>
      <c r="BN87" s="113"/>
      <c r="BO87" s="113"/>
      <c r="BP87" s="113"/>
      <c r="BQ87" s="113"/>
      <c r="BR87" s="113"/>
      <c r="BS87" s="113"/>
      <c r="BT87" s="113"/>
      <c r="BU87" s="113"/>
      <c r="BV87" s="113"/>
    </row>
  </sheetData>
  <sheetProtection/>
  <mergeCells count="482">
    <mergeCell ref="AK46:AS46"/>
    <mergeCell ref="AT51:BJ51"/>
    <mergeCell ref="AK49:AS49"/>
    <mergeCell ref="BK46:BV46"/>
    <mergeCell ref="AT50:BJ50"/>
    <mergeCell ref="BK49:BV49"/>
    <mergeCell ref="AT49:BJ49"/>
    <mergeCell ref="AT31:BJ31"/>
    <mergeCell ref="BW42:CG42"/>
    <mergeCell ref="BW40:CG40"/>
    <mergeCell ref="BW41:CG41"/>
    <mergeCell ref="AT40:BJ40"/>
    <mergeCell ref="BW82:CG82"/>
    <mergeCell ref="AT77:BJ77"/>
    <mergeCell ref="BK63:BV63"/>
    <mergeCell ref="AT79:BJ79"/>
    <mergeCell ref="AT66:BJ66"/>
    <mergeCell ref="AT63:BJ63"/>
    <mergeCell ref="BK79:BV79"/>
    <mergeCell ref="AT70:BJ70"/>
    <mergeCell ref="BW78:CG78"/>
    <mergeCell ref="BK81:BV81"/>
    <mergeCell ref="A74:AD74"/>
    <mergeCell ref="AT80:BJ80"/>
    <mergeCell ref="BK80:BV80"/>
    <mergeCell ref="BK82:BV82"/>
    <mergeCell ref="AK78:AS78"/>
    <mergeCell ref="AE82:AJ82"/>
    <mergeCell ref="AK82:AS82"/>
    <mergeCell ref="AT82:BJ82"/>
    <mergeCell ref="AK81:AS81"/>
    <mergeCell ref="AT81:BJ81"/>
    <mergeCell ref="A70:AC70"/>
    <mergeCell ref="AK60:AS60"/>
    <mergeCell ref="A73:AD73"/>
    <mergeCell ref="AK73:AS73"/>
    <mergeCell ref="A71:AC71"/>
    <mergeCell ref="AE71:AJ71"/>
    <mergeCell ref="AE66:AJ66"/>
    <mergeCell ref="AK61:AS61"/>
    <mergeCell ref="A63:AC63"/>
    <mergeCell ref="A69:AD69"/>
    <mergeCell ref="A65:AC65"/>
    <mergeCell ref="A66:AC66"/>
    <mergeCell ref="A64:AC64"/>
    <mergeCell ref="A35:AC35"/>
    <mergeCell ref="A33:AD33"/>
    <mergeCell ref="A34:AC34"/>
    <mergeCell ref="A32:AD32"/>
    <mergeCell ref="AE79:AJ79"/>
    <mergeCell ref="AT85:BJ85"/>
    <mergeCell ref="AT44:BJ44"/>
    <mergeCell ref="AK47:AS47"/>
    <mergeCell ref="AT47:BJ47"/>
    <mergeCell ref="AT54:BJ54"/>
    <mergeCell ref="AK79:AS79"/>
    <mergeCell ref="AT52:BJ52"/>
    <mergeCell ref="AE54:AJ54"/>
    <mergeCell ref="AT45:BJ45"/>
    <mergeCell ref="A82:AC82"/>
    <mergeCell ref="A61:AC61"/>
    <mergeCell ref="AE61:AJ61"/>
    <mergeCell ref="A56:AC56"/>
    <mergeCell ref="AE56:AJ56"/>
    <mergeCell ref="A81:AC81"/>
    <mergeCell ref="AE77:AJ77"/>
    <mergeCell ref="AE78:AJ78"/>
    <mergeCell ref="AE81:AJ81"/>
    <mergeCell ref="A78:AC78"/>
    <mergeCell ref="BK67:BV67"/>
    <mergeCell ref="BK72:BV72"/>
    <mergeCell ref="AE69:AJ69"/>
    <mergeCell ref="AE72:AJ72"/>
    <mergeCell ref="BK70:BV70"/>
    <mergeCell ref="AT72:BJ72"/>
    <mergeCell ref="AE70:AJ70"/>
    <mergeCell ref="AK70:AS70"/>
    <mergeCell ref="AT67:BJ67"/>
    <mergeCell ref="BK68:BV68"/>
    <mergeCell ref="BK77:BV77"/>
    <mergeCell ref="AT78:BJ78"/>
    <mergeCell ref="BK78:BV78"/>
    <mergeCell ref="BK73:BV73"/>
    <mergeCell ref="AT73:BJ73"/>
    <mergeCell ref="AT74:BJ74"/>
    <mergeCell ref="AT76:BJ76"/>
    <mergeCell ref="AT75:BJ75"/>
    <mergeCell ref="A79:AC79"/>
    <mergeCell ref="BW54:CG54"/>
    <mergeCell ref="BW55:CG55"/>
    <mergeCell ref="BK56:BV56"/>
    <mergeCell ref="BK54:BV54"/>
    <mergeCell ref="BK55:BV55"/>
    <mergeCell ref="BW74:CG74"/>
    <mergeCell ref="BW75:CG75"/>
    <mergeCell ref="BW65:CG65"/>
    <mergeCell ref="BW66:CG66"/>
    <mergeCell ref="BW70:CG70"/>
    <mergeCell ref="BW59:CG59"/>
    <mergeCell ref="BW61:CG61"/>
    <mergeCell ref="BW57:CG57"/>
    <mergeCell ref="BW58:CG58"/>
    <mergeCell ref="BW68:CG68"/>
    <mergeCell ref="AT48:BJ48"/>
    <mergeCell ref="AT46:BJ46"/>
    <mergeCell ref="BK40:BV40"/>
    <mergeCell ref="BK43:BV43"/>
    <mergeCell ref="BW53:CG53"/>
    <mergeCell ref="BK51:BV51"/>
    <mergeCell ref="BK45:BV45"/>
    <mergeCell ref="BK48:BV48"/>
    <mergeCell ref="BW51:CG51"/>
    <mergeCell ref="BK50:BV50"/>
    <mergeCell ref="BW50:CG50"/>
    <mergeCell ref="BW48:CG48"/>
    <mergeCell ref="BW49:CG49"/>
    <mergeCell ref="BW52:CG52"/>
    <mergeCell ref="BW44:CG44"/>
    <mergeCell ref="BK47:BV47"/>
    <mergeCell ref="BW47:CG47"/>
    <mergeCell ref="AT39:BJ39"/>
    <mergeCell ref="BW43:CG43"/>
    <mergeCell ref="BW45:CG45"/>
    <mergeCell ref="AT43:BJ43"/>
    <mergeCell ref="AT42:BJ42"/>
    <mergeCell ref="BW46:CG46"/>
    <mergeCell ref="AT36:BJ36"/>
    <mergeCell ref="AT38:BJ38"/>
    <mergeCell ref="BK39:BV39"/>
    <mergeCell ref="BK38:BV38"/>
    <mergeCell ref="BK36:BV36"/>
    <mergeCell ref="BK37:BV37"/>
    <mergeCell ref="AT29:BJ29"/>
    <mergeCell ref="BW34:CG34"/>
    <mergeCell ref="AT30:BJ30"/>
    <mergeCell ref="AT35:BJ35"/>
    <mergeCell ref="BK33:BV33"/>
    <mergeCell ref="BK34:BV34"/>
    <mergeCell ref="AT34:BJ34"/>
    <mergeCell ref="BK30:BV30"/>
    <mergeCell ref="AT32:BJ32"/>
    <mergeCell ref="AT33:BJ33"/>
    <mergeCell ref="AE20:AJ20"/>
    <mergeCell ref="AT20:BJ20"/>
    <mergeCell ref="BW39:CG39"/>
    <mergeCell ref="BW33:CG33"/>
    <mergeCell ref="BW36:CG36"/>
    <mergeCell ref="BW38:CG38"/>
    <mergeCell ref="BW37:CG37"/>
    <mergeCell ref="BK35:BV35"/>
    <mergeCell ref="BW35:CG35"/>
    <mergeCell ref="BW28:CG28"/>
    <mergeCell ref="A11:AC11"/>
    <mergeCell ref="AE14:AJ14"/>
    <mergeCell ref="AE11:AJ11"/>
    <mergeCell ref="AE12:AJ12"/>
    <mergeCell ref="A12:AD12"/>
    <mergeCell ref="AT11:BJ11"/>
    <mergeCell ref="AE18:AJ18"/>
    <mergeCell ref="AT16:BJ16"/>
    <mergeCell ref="AK17:AS17"/>
    <mergeCell ref="AK11:AS11"/>
    <mergeCell ref="AT12:BJ12"/>
    <mergeCell ref="AE13:AJ13"/>
    <mergeCell ref="AE15:AJ15"/>
    <mergeCell ref="AK14:AS14"/>
    <mergeCell ref="AT14:BJ14"/>
    <mergeCell ref="AK12:AS12"/>
    <mergeCell ref="AK19:AS19"/>
    <mergeCell ref="AK18:AS18"/>
    <mergeCell ref="AK20:AS20"/>
    <mergeCell ref="AK15:AS15"/>
    <mergeCell ref="AK16:AS16"/>
    <mergeCell ref="AK39:AS39"/>
    <mergeCell ref="AE38:AJ38"/>
    <mergeCell ref="AE34:AJ34"/>
    <mergeCell ref="AE33:AJ33"/>
    <mergeCell ref="AE36:AJ36"/>
    <mergeCell ref="AE16:AJ16"/>
    <mergeCell ref="AE19:AJ19"/>
    <mergeCell ref="AE45:AJ45"/>
    <mergeCell ref="AE35:AJ35"/>
    <mergeCell ref="AE32:AJ32"/>
    <mergeCell ref="AE29:AJ29"/>
    <mergeCell ref="AE17:AJ17"/>
    <mergeCell ref="AE23:AJ23"/>
    <mergeCell ref="AE25:AJ25"/>
    <mergeCell ref="AE21:AJ21"/>
    <mergeCell ref="AE51:AJ51"/>
    <mergeCell ref="AE39:AJ39"/>
    <mergeCell ref="AE41:AJ41"/>
    <mergeCell ref="AE40:AJ40"/>
    <mergeCell ref="AE46:AJ46"/>
    <mergeCell ref="AE49:AJ49"/>
    <mergeCell ref="AK35:AS35"/>
    <mergeCell ref="AK32:AS32"/>
    <mergeCell ref="AE24:AJ24"/>
    <mergeCell ref="AK27:AS27"/>
    <mergeCell ref="AK26:AS26"/>
    <mergeCell ref="AK25:AS25"/>
    <mergeCell ref="AK24:AS24"/>
    <mergeCell ref="AK33:AS33"/>
    <mergeCell ref="AK30:AS30"/>
    <mergeCell ref="AK29:AS29"/>
    <mergeCell ref="A26:AC26"/>
    <mergeCell ref="AE27:AJ27"/>
    <mergeCell ref="AE28:AJ28"/>
    <mergeCell ref="AK34:AS34"/>
    <mergeCell ref="AK28:AS28"/>
    <mergeCell ref="AE30:AJ30"/>
    <mergeCell ref="A30:AD30"/>
    <mergeCell ref="A31:AD31"/>
    <mergeCell ref="AE31:AJ31"/>
    <mergeCell ref="AK31:AS31"/>
    <mergeCell ref="AK23:AS23"/>
    <mergeCell ref="AK22:AS22"/>
    <mergeCell ref="AK21:AS21"/>
    <mergeCell ref="A22:AC22"/>
    <mergeCell ref="AE22:AJ22"/>
    <mergeCell ref="A18:AD18"/>
    <mergeCell ref="A29:AD29"/>
    <mergeCell ref="A28:AC28"/>
    <mergeCell ref="A27:AC27"/>
    <mergeCell ref="A19:AD19"/>
    <mergeCell ref="A20:AD20"/>
    <mergeCell ref="A21:AC21"/>
    <mergeCell ref="A23:AC23"/>
    <mergeCell ref="A24:AC24"/>
    <mergeCell ref="A25:AD25"/>
    <mergeCell ref="BK15:BV15"/>
    <mergeCell ref="A17:AD17"/>
    <mergeCell ref="A16:AC16"/>
    <mergeCell ref="AK13:AS13"/>
    <mergeCell ref="AT13:BJ13"/>
    <mergeCell ref="BK14:BV14"/>
    <mergeCell ref="A13:AD13"/>
    <mergeCell ref="A14:AD14"/>
    <mergeCell ref="A15:AD15"/>
    <mergeCell ref="AT15:BJ15"/>
    <mergeCell ref="BW16:CG16"/>
    <mergeCell ref="BK16:BV16"/>
    <mergeCell ref="BW15:CG15"/>
    <mergeCell ref="BW11:CG11"/>
    <mergeCell ref="BK11:BV11"/>
    <mergeCell ref="BW12:CG12"/>
    <mergeCell ref="BW14:CG14"/>
    <mergeCell ref="BW13:CG13"/>
    <mergeCell ref="BK12:BV12"/>
    <mergeCell ref="BK13:BV13"/>
    <mergeCell ref="AT6:BJ6"/>
    <mergeCell ref="BW6:CG6"/>
    <mergeCell ref="BK6:BV6"/>
    <mergeCell ref="BW9:CG9"/>
    <mergeCell ref="AT7:BJ7"/>
    <mergeCell ref="BW8:CG8"/>
    <mergeCell ref="AK8:AS8"/>
    <mergeCell ref="BK10:BV10"/>
    <mergeCell ref="BK9:BV9"/>
    <mergeCell ref="BK8:BV8"/>
    <mergeCell ref="AT9:BJ9"/>
    <mergeCell ref="AT8:BJ8"/>
    <mergeCell ref="AK9:AS9"/>
    <mergeCell ref="AE9:AJ9"/>
    <mergeCell ref="A10:AD10"/>
    <mergeCell ref="AE10:AJ10"/>
    <mergeCell ref="A8:AD8"/>
    <mergeCell ref="AE8:AJ8"/>
    <mergeCell ref="A9:AD9"/>
    <mergeCell ref="BW10:CG10"/>
    <mergeCell ref="AT10:BJ10"/>
    <mergeCell ref="AE26:AJ26"/>
    <mergeCell ref="BK20:BV20"/>
    <mergeCell ref="BW20:CG20"/>
    <mergeCell ref="BK23:BV23"/>
    <mergeCell ref="BW24:CG24"/>
    <mergeCell ref="BW23:CG23"/>
    <mergeCell ref="BW17:CG17"/>
    <mergeCell ref="AK10:AS10"/>
    <mergeCell ref="A2:CG2"/>
    <mergeCell ref="A4:AD5"/>
    <mergeCell ref="AE4:AJ5"/>
    <mergeCell ref="AK4:AS5"/>
    <mergeCell ref="AT4:BJ5"/>
    <mergeCell ref="BK4:BV5"/>
    <mergeCell ref="BW4:CG5"/>
    <mergeCell ref="AK6:AS6"/>
    <mergeCell ref="A6:AD6"/>
    <mergeCell ref="AE6:AJ6"/>
    <mergeCell ref="A7:AD7"/>
    <mergeCell ref="AE7:AJ7"/>
    <mergeCell ref="AK7:AS7"/>
    <mergeCell ref="CM7:DY7"/>
    <mergeCell ref="BK7:BV7"/>
    <mergeCell ref="CJ7:CL7"/>
    <mergeCell ref="BW7:CG7"/>
    <mergeCell ref="A36:AC36"/>
    <mergeCell ref="A39:AC39"/>
    <mergeCell ref="A52:AC52"/>
    <mergeCell ref="A45:AC45"/>
    <mergeCell ref="A44:AC44"/>
    <mergeCell ref="A40:AC40"/>
    <mergeCell ref="A38:AC38"/>
    <mergeCell ref="A41:AC41"/>
    <mergeCell ref="A50:AC50"/>
    <mergeCell ref="A51:AC51"/>
    <mergeCell ref="AK40:AS40"/>
    <mergeCell ref="AK52:AS52"/>
    <mergeCell ref="AK38:AS38"/>
    <mergeCell ref="AE50:AJ50"/>
    <mergeCell ref="AK50:AS50"/>
    <mergeCell ref="AE48:AJ48"/>
    <mergeCell ref="AK48:AS48"/>
    <mergeCell ref="AK51:AS51"/>
    <mergeCell ref="AK44:AS44"/>
    <mergeCell ref="AE44:AJ44"/>
    <mergeCell ref="AK36:AS36"/>
    <mergeCell ref="AK72:AS72"/>
    <mergeCell ref="AK65:AS65"/>
    <mergeCell ref="AK71:AS71"/>
    <mergeCell ref="AK43:AS43"/>
    <mergeCell ref="AK62:AS62"/>
    <mergeCell ref="AK45:AS45"/>
    <mergeCell ref="AK66:AS66"/>
    <mergeCell ref="AK63:AS63"/>
    <mergeCell ref="AK69:AS69"/>
    <mergeCell ref="BW22:CG22"/>
    <mergeCell ref="BW21:CG21"/>
    <mergeCell ref="BK21:BV21"/>
    <mergeCell ref="BK22:BV22"/>
    <mergeCell ref="AT24:BJ24"/>
    <mergeCell ref="AT22:BJ22"/>
    <mergeCell ref="AT21:BJ21"/>
    <mergeCell ref="BK28:BV28"/>
    <mergeCell ref="AT23:BJ23"/>
    <mergeCell ref="AT25:BJ25"/>
    <mergeCell ref="BK26:BV26"/>
    <mergeCell ref="AT27:BJ27"/>
    <mergeCell ref="BK27:BV27"/>
    <mergeCell ref="AT28:BJ28"/>
    <mergeCell ref="BW18:CG18"/>
    <mergeCell ref="BW19:CG19"/>
    <mergeCell ref="BK17:BV17"/>
    <mergeCell ref="AT26:BJ26"/>
    <mergeCell ref="BK18:BV18"/>
    <mergeCell ref="AT19:BJ19"/>
    <mergeCell ref="BK19:BV19"/>
    <mergeCell ref="AT17:BJ17"/>
    <mergeCell ref="AT18:BJ18"/>
    <mergeCell ref="BK24:BV24"/>
    <mergeCell ref="BW25:CG25"/>
    <mergeCell ref="BK32:BV32"/>
    <mergeCell ref="BW30:CG30"/>
    <mergeCell ref="BW32:CG32"/>
    <mergeCell ref="BW29:CG29"/>
    <mergeCell ref="BK29:BV29"/>
    <mergeCell ref="BK31:BV31"/>
    <mergeCell ref="BW26:CG26"/>
    <mergeCell ref="BW31:CG31"/>
    <mergeCell ref="BK25:BV25"/>
    <mergeCell ref="BW27:CG27"/>
    <mergeCell ref="BW81:CG81"/>
    <mergeCell ref="BW60:CG60"/>
    <mergeCell ref="BW62:CG62"/>
    <mergeCell ref="BW63:CG63"/>
    <mergeCell ref="BW56:CG56"/>
    <mergeCell ref="BW72:CG72"/>
    <mergeCell ref="BW64:CG64"/>
    <mergeCell ref="BW77:CG77"/>
    <mergeCell ref="BW79:CG79"/>
    <mergeCell ref="AQ87:AR87"/>
    <mergeCell ref="BK87:BV87"/>
    <mergeCell ref="BW84:CG84"/>
    <mergeCell ref="A84:AD84"/>
    <mergeCell ref="AE84:AJ84"/>
    <mergeCell ref="BK84:BV84"/>
    <mergeCell ref="AK84:AS84"/>
    <mergeCell ref="AT84:BJ84"/>
    <mergeCell ref="BK85:BV85"/>
    <mergeCell ref="A83:IV83"/>
    <mergeCell ref="AE60:AJ60"/>
    <mergeCell ref="A62:AC62"/>
    <mergeCell ref="BW80:CG80"/>
    <mergeCell ref="A80:AC80"/>
    <mergeCell ref="AE80:AJ80"/>
    <mergeCell ref="AK80:AS80"/>
    <mergeCell ref="BW71:CG71"/>
    <mergeCell ref="A60:AC60"/>
    <mergeCell ref="AE73:AJ73"/>
    <mergeCell ref="A42:AC42"/>
    <mergeCell ref="AE42:AJ42"/>
    <mergeCell ref="AK42:AS42"/>
    <mergeCell ref="A54:AC54"/>
    <mergeCell ref="A43:AC43"/>
    <mergeCell ref="AE43:AJ43"/>
    <mergeCell ref="AE52:AJ52"/>
    <mergeCell ref="AE53:AJ53"/>
    <mergeCell ref="AE47:AJ47"/>
    <mergeCell ref="A48:AC48"/>
    <mergeCell ref="A46:AC46"/>
    <mergeCell ref="A49:AC49"/>
    <mergeCell ref="AE65:AJ65"/>
    <mergeCell ref="A68:AC68"/>
    <mergeCell ref="AE68:AJ68"/>
    <mergeCell ref="A67:AC67"/>
    <mergeCell ref="A59:AC59"/>
    <mergeCell ref="A47:AC47"/>
    <mergeCell ref="AE63:AJ63"/>
    <mergeCell ref="AE62:AJ62"/>
    <mergeCell ref="AK54:AS54"/>
    <mergeCell ref="AK55:AS55"/>
    <mergeCell ref="A53:AD53"/>
    <mergeCell ref="AK53:AS53"/>
    <mergeCell ref="A55:AC55"/>
    <mergeCell ref="AE55:AJ55"/>
    <mergeCell ref="AK56:AS56"/>
    <mergeCell ref="A57:AC57"/>
    <mergeCell ref="AK77:AS77"/>
    <mergeCell ref="A77:AC77"/>
    <mergeCell ref="AE75:AJ75"/>
    <mergeCell ref="AK75:AS75"/>
    <mergeCell ref="A76:AD76"/>
    <mergeCell ref="AE76:AJ76"/>
    <mergeCell ref="AK76:AS76"/>
    <mergeCell ref="A75:AD75"/>
    <mergeCell ref="AE74:AJ74"/>
    <mergeCell ref="AK74:AS74"/>
    <mergeCell ref="A72:AC72"/>
    <mergeCell ref="AT56:BJ56"/>
    <mergeCell ref="AE67:AJ67"/>
    <mergeCell ref="AK67:AS67"/>
    <mergeCell ref="AK68:AS68"/>
    <mergeCell ref="A58:AC58"/>
    <mergeCell ref="AE58:AJ58"/>
    <mergeCell ref="AK58:AS58"/>
    <mergeCell ref="AT55:BJ55"/>
    <mergeCell ref="AT53:BJ53"/>
    <mergeCell ref="AT71:BJ71"/>
    <mergeCell ref="AT69:BJ69"/>
    <mergeCell ref="AT65:BJ65"/>
    <mergeCell ref="AT68:BJ68"/>
    <mergeCell ref="AT61:BJ61"/>
    <mergeCell ref="AT60:BJ60"/>
    <mergeCell ref="AT58:BJ58"/>
    <mergeCell ref="AK41:AS41"/>
    <mergeCell ref="AT41:BJ41"/>
    <mergeCell ref="BK41:BV41"/>
    <mergeCell ref="BK61:BV61"/>
    <mergeCell ref="BK59:BV59"/>
    <mergeCell ref="BK57:BV57"/>
    <mergeCell ref="BK58:BV58"/>
    <mergeCell ref="BK42:BV42"/>
    <mergeCell ref="BK52:BV52"/>
    <mergeCell ref="BK44:BV44"/>
    <mergeCell ref="BK60:BV60"/>
    <mergeCell ref="BK53:BV53"/>
    <mergeCell ref="BK65:BV65"/>
    <mergeCell ref="BK64:BV64"/>
    <mergeCell ref="BK62:BV62"/>
    <mergeCell ref="BK66:BV66"/>
    <mergeCell ref="BW76:CG76"/>
    <mergeCell ref="BW69:CG69"/>
    <mergeCell ref="BW73:CG73"/>
    <mergeCell ref="BK76:BV76"/>
    <mergeCell ref="BK69:BV69"/>
    <mergeCell ref="BK71:BV71"/>
    <mergeCell ref="BK75:BV75"/>
    <mergeCell ref="BK74:BV74"/>
    <mergeCell ref="BW67:CG67"/>
    <mergeCell ref="A37:AC37"/>
    <mergeCell ref="AE37:AJ37"/>
    <mergeCell ref="AK37:AS37"/>
    <mergeCell ref="AT37:BJ37"/>
    <mergeCell ref="AE64:AJ64"/>
    <mergeCell ref="AK64:AS64"/>
    <mergeCell ref="AT64:BJ64"/>
    <mergeCell ref="AE57:AJ57"/>
    <mergeCell ref="AK57:AS57"/>
    <mergeCell ref="AT57:BJ57"/>
    <mergeCell ref="AK59:AS59"/>
    <mergeCell ref="AT59:BJ59"/>
    <mergeCell ref="AT62:BJ62"/>
    <mergeCell ref="AE59:AJ59"/>
  </mergeCells>
  <printOptions/>
  <pageMargins left="1.229861111111111" right="0.1902777777777778" top="0.22986111111111113" bottom="0.1701388888888889" header="0.1701388888888889" footer="0.5118055555555556"/>
  <pageSetup horizontalDpi="300" verticalDpi="300" orientation="portrait" paperSize="9" scale="68" r:id="rId1"/>
  <headerFooter alignWithMargins="0">
    <oddHeader>&amp;R&amp;"Times New Roman,Обычный"&amp;7Подготовлено с использованием системы КонсультантПлюс</oddHeader>
  </headerFooter>
  <rowBreaks count="1" manualBreakCount="1">
    <brk id="76" max="84" man="1"/>
  </rowBreaks>
</worksheet>
</file>

<file path=xl/worksheets/sheet3.xml><?xml version="1.0" encoding="utf-8"?>
<worksheet xmlns="http://schemas.openxmlformats.org/spreadsheetml/2006/main" xmlns:r="http://schemas.openxmlformats.org/officeDocument/2006/relationships">
  <dimension ref="A1:DD46"/>
  <sheetViews>
    <sheetView zoomScaleSheetLayoutView="100" zoomScalePageLayoutView="0" workbookViewId="0" topLeftCell="A22">
      <selection activeCell="CO29" sqref="CO29:DD29"/>
    </sheetView>
  </sheetViews>
  <sheetFormatPr defaultColWidth="0.875" defaultRowHeight="12.75"/>
  <cols>
    <col min="1" max="25" width="0.875" style="2" customWidth="1"/>
    <col min="26" max="26" width="2.25390625" style="2" customWidth="1"/>
    <col min="27" max="27" width="1.875" style="2" customWidth="1"/>
    <col min="28" max="30" width="0.875" style="2" customWidth="1"/>
    <col min="31" max="31" width="2.875" style="2" customWidth="1"/>
    <col min="32" max="50" width="0.875" style="2" customWidth="1"/>
    <col min="51" max="51" width="12.875" style="2" customWidth="1"/>
    <col min="52" max="16384" width="0.875" style="2" customWidth="1"/>
  </cols>
  <sheetData>
    <row r="1" ht="12">
      <c r="DD1" s="6" t="s">
        <v>203</v>
      </c>
    </row>
    <row r="2" spans="1:108" s="8" customFormat="1" ht="25.5" customHeight="1">
      <c r="A2" s="211" t="s">
        <v>71</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row>
    <row r="3" spans="1:108" s="15" customFormat="1" ht="56.25" customHeight="1">
      <c r="A3" s="212" t="s">
        <v>114</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t="s">
        <v>115</v>
      </c>
      <c r="AC3" s="213"/>
      <c r="AD3" s="213"/>
      <c r="AE3" s="213"/>
      <c r="AF3" s="213"/>
      <c r="AG3" s="213"/>
      <c r="AH3" s="213" t="s">
        <v>73</v>
      </c>
      <c r="AI3" s="213"/>
      <c r="AJ3" s="213"/>
      <c r="AK3" s="213"/>
      <c r="AL3" s="213"/>
      <c r="AM3" s="213"/>
      <c r="AN3" s="213"/>
      <c r="AO3" s="213"/>
      <c r="AP3" s="213"/>
      <c r="AQ3" s="213"/>
      <c r="AR3" s="213"/>
      <c r="AS3" s="213"/>
      <c r="AT3" s="213"/>
      <c r="AU3" s="213"/>
      <c r="AV3" s="213"/>
      <c r="AW3" s="213"/>
      <c r="AX3" s="213"/>
      <c r="AY3" s="213"/>
      <c r="AZ3" s="213"/>
      <c r="BA3" s="213"/>
      <c r="BB3" s="213"/>
      <c r="BC3" s="213" t="s">
        <v>204</v>
      </c>
      <c r="BD3" s="213"/>
      <c r="BE3" s="213"/>
      <c r="BF3" s="213"/>
      <c r="BG3" s="213"/>
      <c r="BH3" s="213"/>
      <c r="BI3" s="213"/>
      <c r="BJ3" s="213"/>
      <c r="BK3" s="213"/>
      <c r="BL3" s="213"/>
      <c r="BM3" s="213"/>
      <c r="BN3" s="213"/>
      <c r="BO3" s="213"/>
      <c r="BP3" s="213"/>
      <c r="BQ3" s="213"/>
      <c r="BR3" s="213"/>
      <c r="BS3" s="213"/>
      <c r="BT3" s="213"/>
      <c r="BU3" s="213"/>
      <c r="BV3" s="213"/>
      <c r="BW3" s="213"/>
      <c r="BX3" s="213"/>
      <c r="BY3" s="213" t="s">
        <v>117</v>
      </c>
      <c r="BZ3" s="213"/>
      <c r="CA3" s="213"/>
      <c r="CB3" s="213"/>
      <c r="CC3" s="213"/>
      <c r="CD3" s="213"/>
      <c r="CE3" s="213"/>
      <c r="CF3" s="213"/>
      <c r="CG3" s="213"/>
      <c r="CH3" s="213"/>
      <c r="CI3" s="213"/>
      <c r="CJ3" s="213"/>
      <c r="CK3" s="213"/>
      <c r="CL3" s="213"/>
      <c r="CM3" s="213"/>
      <c r="CN3" s="213"/>
      <c r="CO3" s="213" t="s">
        <v>118</v>
      </c>
      <c r="CP3" s="213"/>
      <c r="CQ3" s="213"/>
      <c r="CR3" s="213"/>
      <c r="CS3" s="213"/>
      <c r="CT3" s="213"/>
      <c r="CU3" s="213"/>
      <c r="CV3" s="213"/>
      <c r="CW3" s="213"/>
      <c r="CX3" s="213"/>
      <c r="CY3" s="213"/>
      <c r="CZ3" s="213"/>
      <c r="DA3" s="213"/>
      <c r="DB3" s="213"/>
      <c r="DC3" s="213"/>
      <c r="DD3" s="214"/>
    </row>
    <row r="4" spans="1:108" s="9" customFormat="1" ht="12" customHeight="1" thickBot="1">
      <c r="A4" s="217">
        <v>1</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5">
        <v>2</v>
      </c>
      <c r="AC4" s="215"/>
      <c r="AD4" s="215"/>
      <c r="AE4" s="215"/>
      <c r="AF4" s="215"/>
      <c r="AG4" s="215"/>
      <c r="AH4" s="215">
        <v>3</v>
      </c>
      <c r="AI4" s="215"/>
      <c r="AJ4" s="215"/>
      <c r="AK4" s="215"/>
      <c r="AL4" s="215"/>
      <c r="AM4" s="215"/>
      <c r="AN4" s="215"/>
      <c r="AO4" s="215"/>
      <c r="AP4" s="215"/>
      <c r="AQ4" s="215"/>
      <c r="AR4" s="215"/>
      <c r="AS4" s="215"/>
      <c r="AT4" s="215"/>
      <c r="AU4" s="215"/>
      <c r="AV4" s="215"/>
      <c r="AW4" s="215"/>
      <c r="AX4" s="215"/>
      <c r="AY4" s="215"/>
      <c r="AZ4" s="215"/>
      <c r="BA4" s="215"/>
      <c r="BB4" s="215"/>
      <c r="BC4" s="215">
        <v>4</v>
      </c>
      <c r="BD4" s="215"/>
      <c r="BE4" s="215"/>
      <c r="BF4" s="215"/>
      <c r="BG4" s="215"/>
      <c r="BH4" s="215"/>
      <c r="BI4" s="215"/>
      <c r="BJ4" s="215"/>
      <c r="BK4" s="215"/>
      <c r="BL4" s="215"/>
      <c r="BM4" s="215"/>
      <c r="BN4" s="215"/>
      <c r="BO4" s="215"/>
      <c r="BP4" s="215"/>
      <c r="BQ4" s="215"/>
      <c r="BR4" s="215"/>
      <c r="BS4" s="215"/>
      <c r="BT4" s="215"/>
      <c r="BU4" s="215"/>
      <c r="BV4" s="215"/>
      <c r="BW4" s="215"/>
      <c r="BX4" s="215"/>
      <c r="BY4" s="215">
        <v>5</v>
      </c>
      <c r="BZ4" s="215"/>
      <c r="CA4" s="215"/>
      <c r="CB4" s="215"/>
      <c r="CC4" s="215"/>
      <c r="CD4" s="215"/>
      <c r="CE4" s="215"/>
      <c r="CF4" s="215"/>
      <c r="CG4" s="215"/>
      <c r="CH4" s="215"/>
      <c r="CI4" s="215"/>
      <c r="CJ4" s="215"/>
      <c r="CK4" s="215"/>
      <c r="CL4" s="215"/>
      <c r="CM4" s="215"/>
      <c r="CN4" s="215"/>
      <c r="CO4" s="215">
        <v>6</v>
      </c>
      <c r="CP4" s="215"/>
      <c r="CQ4" s="215"/>
      <c r="CR4" s="215"/>
      <c r="CS4" s="215"/>
      <c r="CT4" s="215"/>
      <c r="CU4" s="215"/>
      <c r="CV4" s="215"/>
      <c r="CW4" s="215"/>
      <c r="CX4" s="215"/>
      <c r="CY4" s="215"/>
      <c r="CZ4" s="215"/>
      <c r="DA4" s="215"/>
      <c r="DB4" s="215"/>
      <c r="DC4" s="215"/>
      <c r="DD4" s="216"/>
    </row>
    <row r="5" spans="1:108" s="16" customFormat="1" ht="23.25" customHeight="1">
      <c r="A5" s="207" t="s">
        <v>45</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8"/>
      <c r="AB5" s="209" t="s">
        <v>205</v>
      </c>
      <c r="AC5" s="210"/>
      <c r="AD5" s="210"/>
      <c r="AE5" s="210"/>
      <c r="AF5" s="210"/>
      <c r="AG5" s="210"/>
      <c r="AH5" s="210" t="s">
        <v>74</v>
      </c>
      <c r="AI5" s="210"/>
      <c r="AJ5" s="210"/>
      <c r="AK5" s="210"/>
      <c r="AL5" s="210"/>
      <c r="AM5" s="210"/>
      <c r="AN5" s="210"/>
      <c r="AO5" s="210"/>
      <c r="AP5" s="210"/>
      <c r="AQ5" s="210"/>
      <c r="AR5" s="210"/>
      <c r="AS5" s="210"/>
      <c r="AT5" s="210"/>
      <c r="AU5" s="210"/>
      <c r="AV5" s="210"/>
      <c r="AW5" s="210"/>
      <c r="AX5" s="210"/>
      <c r="AY5" s="210"/>
      <c r="AZ5" s="210"/>
      <c r="BA5" s="210"/>
      <c r="BB5" s="210"/>
      <c r="BC5" s="202">
        <f>BC28</f>
        <v>561279.849999994</v>
      </c>
      <c r="BD5" s="203"/>
      <c r="BE5" s="203"/>
      <c r="BF5" s="203"/>
      <c r="BG5" s="203"/>
      <c r="BH5" s="203"/>
      <c r="BI5" s="203"/>
      <c r="BJ5" s="203"/>
      <c r="BK5" s="203"/>
      <c r="BL5" s="203"/>
      <c r="BM5" s="203"/>
      <c r="BN5" s="203"/>
      <c r="BO5" s="203"/>
      <c r="BP5" s="203"/>
      <c r="BQ5" s="203"/>
      <c r="BR5" s="203"/>
      <c r="BS5" s="203"/>
      <c r="BT5" s="203"/>
      <c r="BU5" s="203"/>
      <c r="BV5" s="203"/>
      <c r="BW5" s="203"/>
      <c r="BX5" s="203"/>
      <c r="BY5" s="202">
        <f>BY28</f>
        <v>-862773.5300000012</v>
      </c>
      <c r="BZ5" s="203"/>
      <c r="CA5" s="203"/>
      <c r="CB5" s="203"/>
      <c r="CC5" s="203"/>
      <c r="CD5" s="203"/>
      <c r="CE5" s="203"/>
      <c r="CF5" s="203"/>
      <c r="CG5" s="203"/>
      <c r="CH5" s="203"/>
      <c r="CI5" s="203"/>
      <c r="CJ5" s="203"/>
      <c r="CK5" s="203"/>
      <c r="CL5" s="203"/>
      <c r="CM5" s="203"/>
      <c r="CN5" s="203"/>
      <c r="CO5" s="202">
        <f>BC5-BY5</f>
        <v>1424053.3799999952</v>
      </c>
      <c r="CP5" s="203"/>
      <c r="CQ5" s="203"/>
      <c r="CR5" s="203"/>
      <c r="CS5" s="203"/>
      <c r="CT5" s="203"/>
      <c r="CU5" s="203"/>
      <c r="CV5" s="203"/>
      <c r="CW5" s="203"/>
      <c r="CX5" s="203"/>
      <c r="CY5" s="203"/>
      <c r="CZ5" s="203"/>
      <c r="DA5" s="203"/>
      <c r="DB5" s="203"/>
      <c r="DC5" s="203"/>
      <c r="DD5" s="204"/>
    </row>
    <row r="6" spans="1:108" s="16" customFormat="1" ht="13.5" customHeight="1">
      <c r="A6" s="198" t="s">
        <v>125</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9"/>
      <c r="AB6" s="200" t="s">
        <v>206</v>
      </c>
      <c r="AC6" s="183"/>
      <c r="AD6" s="183"/>
      <c r="AE6" s="183"/>
      <c r="AF6" s="183"/>
      <c r="AG6" s="184"/>
      <c r="AH6" s="182" t="s">
        <v>74</v>
      </c>
      <c r="AI6" s="183"/>
      <c r="AJ6" s="183"/>
      <c r="AK6" s="183"/>
      <c r="AL6" s="183"/>
      <c r="AM6" s="183"/>
      <c r="AN6" s="183"/>
      <c r="AO6" s="183"/>
      <c r="AP6" s="183"/>
      <c r="AQ6" s="183"/>
      <c r="AR6" s="183"/>
      <c r="AS6" s="183"/>
      <c r="AT6" s="183"/>
      <c r="AU6" s="183"/>
      <c r="AV6" s="183"/>
      <c r="AW6" s="183"/>
      <c r="AX6" s="183"/>
      <c r="AY6" s="183"/>
      <c r="AZ6" s="183"/>
      <c r="BA6" s="183"/>
      <c r="BB6" s="184"/>
      <c r="BC6" s="188" t="s">
        <v>132</v>
      </c>
      <c r="BD6" s="189"/>
      <c r="BE6" s="189"/>
      <c r="BF6" s="189"/>
      <c r="BG6" s="189"/>
      <c r="BH6" s="189"/>
      <c r="BI6" s="189"/>
      <c r="BJ6" s="189"/>
      <c r="BK6" s="189"/>
      <c r="BL6" s="189"/>
      <c r="BM6" s="189"/>
      <c r="BN6" s="189"/>
      <c r="BO6" s="189"/>
      <c r="BP6" s="189"/>
      <c r="BQ6" s="189"/>
      <c r="BR6" s="189"/>
      <c r="BS6" s="189"/>
      <c r="BT6" s="189"/>
      <c r="BU6" s="189"/>
      <c r="BV6" s="189"/>
      <c r="BW6" s="189"/>
      <c r="BX6" s="190"/>
      <c r="BY6" s="188" t="s">
        <v>132</v>
      </c>
      <c r="BZ6" s="189"/>
      <c r="CA6" s="189"/>
      <c r="CB6" s="189"/>
      <c r="CC6" s="189"/>
      <c r="CD6" s="189"/>
      <c r="CE6" s="189"/>
      <c r="CF6" s="189"/>
      <c r="CG6" s="189"/>
      <c r="CH6" s="189"/>
      <c r="CI6" s="189"/>
      <c r="CJ6" s="189"/>
      <c r="CK6" s="189"/>
      <c r="CL6" s="189"/>
      <c r="CM6" s="189"/>
      <c r="CN6" s="190"/>
      <c r="CO6" s="188" t="s">
        <v>132</v>
      </c>
      <c r="CP6" s="189"/>
      <c r="CQ6" s="189"/>
      <c r="CR6" s="189"/>
      <c r="CS6" s="189"/>
      <c r="CT6" s="189"/>
      <c r="CU6" s="189"/>
      <c r="CV6" s="189"/>
      <c r="CW6" s="189"/>
      <c r="CX6" s="189"/>
      <c r="CY6" s="189"/>
      <c r="CZ6" s="189"/>
      <c r="DA6" s="189"/>
      <c r="DB6" s="189"/>
      <c r="DC6" s="189"/>
      <c r="DD6" s="194"/>
    </row>
    <row r="7" spans="1:108" ht="23.25" customHeight="1">
      <c r="A7" s="205" t="s">
        <v>75</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6"/>
      <c r="AB7" s="201"/>
      <c r="AC7" s="186"/>
      <c r="AD7" s="186"/>
      <c r="AE7" s="186"/>
      <c r="AF7" s="186"/>
      <c r="AG7" s="187"/>
      <c r="AH7" s="185"/>
      <c r="AI7" s="186"/>
      <c r="AJ7" s="186"/>
      <c r="AK7" s="186"/>
      <c r="AL7" s="186"/>
      <c r="AM7" s="186"/>
      <c r="AN7" s="186"/>
      <c r="AO7" s="186"/>
      <c r="AP7" s="186"/>
      <c r="AQ7" s="186"/>
      <c r="AR7" s="186"/>
      <c r="AS7" s="186"/>
      <c r="AT7" s="186"/>
      <c r="AU7" s="186"/>
      <c r="AV7" s="186"/>
      <c r="AW7" s="186"/>
      <c r="AX7" s="186"/>
      <c r="AY7" s="186"/>
      <c r="AZ7" s="186"/>
      <c r="BA7" s="186"/>
      <c r="BB7" s="187"/>
      <c r="BC7" s="191"/>
      <c r="BD7" s="192"/>
      <c r="BE7" s="192"/>
      <c r="BF7" s="192"/>
      <c r="BG7" s="192"/>
      <c r="BH7" s="192"/>
      <c r="BI7" s="192"/>
      <c r="BJ7" s="192"/>
      <c r="BK7" s="192"/>
      <c r="BL7" s="192"/>
      <c r="BM7" s="192"/>
      <c r="BN7" s="192"/>
      <c r="BO7" s="192"/>
      <c r="BP7" s="192"/>
      <c r="BQ7" s="192"/>
      <c r="BR7" s="192"/>
      <c r="BS7" s="192"/>
      <c r="BT7" s="192"/>
      <c r="BU7" s="192"/>
      <c r="BV7" s="192"/>
      <c r="BW7" s="192"/>
      <c r="BX7" s="193"/>
      <c r="BY7" s="191"/>
      <c r="BZ7" s="192"/>
      <c r="CA7" s="192"/>
      <c r="CB7" s="192"/>
      <c r="CC7" s="192"/>
      <c r="CD7" s="192"/>
      <c r="CE7" s="192"/>
      <c r="CF7" s="192"/>
      <c r="CG7" s="192"/>
      <c r="CH7" s="192"/>
      <c r="CI7" s="192"/>
      <c r="CJ7" s="192"/>
      <c r="CK7" s="192"/>
      <c r="CL7" s="192"/>
      <c r="CM7" s="192"/>
      <c r="CN7" s="193"/>
      <c r="CO7" s="191"/>
      <c r="CP7" s="192"/>
      <c r="CQ7" s="192"/>
      <c r="CR7" s="192"/>
      <c r="CS7" s="192"/>
      <c r="CT7" s="192"/>
      <c r="CU7" s="192"/>
      <c r="CV7" s="192"/>
      <c r="CW7" s="192"/>
      <c r="CX7" s="192"/>
      <c r="CY7" s="192"/>
      <c r="CZ7" s="192"/>
      <c r="DA7" s="192"/>
      <c r="DB7" s="192"/>
      <c r="DC7" s="192"/>
      <c r="DD7" s="195"/>
    </row>
    <row r="8" spans="1:108" ht="13.5" customHeight="1">
      <c r="A8" s="219" t="s">
        <v>207</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20"/>
      <c r="AB8" s="200"/>
      <c r="AC8" s="183"/>
      <c r="AD8" s="183"/>
      <c r="AE8" s="183"/>
      <c r="AF8" s="183"/>
      <c r="AG8" s="184"/>
      <c r="AH8" s="182" t="s">
        <v>132</v>
      </c>
      <c r="AI8" s="183"/>
      <c r="AJ8" s="183"/>
      <c r="AK8" s="183"/>
      <c r="AL8" s="183"/>
      <c r="AM8" s="183"/>
      <c r="AN8" s="183"/>
      <c r="AO8" s="183"/>
      <c r="AP8" s="183"/>
      <c r="AQ8" s="183"/>
      <c r="AR8" s="183"/>
      <c r="AS8" s="183"/>
      <c r="AT8" s="183"/>
      <c r="AU8" s="183"/>
      <c r="AV8" s="183"/>
      <c r="AW8" s="183"/>
      <c r="AX8" s="183"/>
      <c r="AY8" s="183"/>
      <c r="AZ8" s="183"/>
      <c r="BA8" s="183"/>
      <c r="BB8" s="184"/>
      <c r="BC8" s="188" t="s">
        <v>132</v>
      </c>
      <c r="BD8" s="189"/>
      <c r="BE8" s="189"/>
      <c r="BF8" s="189"/>
      <c r="BG8" s="189"/>
      <c r="BH8" s="189"/>
      <c r="BI8" s="189"/>
      <c r="BJ8" s="189"/>
      <c r="BK8" s="189"/>
      <c r="BL8" s="189"/>
      <c r="BM8" s="189"/>
      <c r="BN8" s="189"/>
      <c r="BO8" s="189"/>
      <c r="BP8" s="189"/>
      <c r="BQ8" s="189"/>
      <c r="BR8" s="189"/>
      <c r="BS8" s="189"/>
      <c r="BT8" s="189"/>
      <c r="BU8" s="189"/>
      <c r="BV8" s="189"/>
      <c r="BW8" s="189"/>
      <c r="BX8" s="190"/>
      <c r="BY8" s="188" t="s">
        <v>132</v>
      </c>
      <c r="BZ8" s="189"/>
      <c r="CA8" s="189"/>
      <c r="CB8" s="189"/>
      <c r="CC8" s="189"/>
      <c r="CD8" s="189"/>
      <c r="CE8" s="189"/>
      <c r="CF8" s="189"/>
      <c r="CG8" s="189"/>
      <c r="CH8" s="189"/>
      <c r="CI8" s="189"/>
      <c r="CJ8" s="189"/>
      <c r="CK8" s="189"/>
      <c r="CL8" s="189"/>
      <c r="CM8" s="189"/>
      <c r="CN8" s="190"/>
      <c r="CO8" s="188" t="s">
        <v>132</v>
      </c>
      <c r="CP8" s="189"/>
      <c r="CQ8" s="189"/>
      <c r="CR8" s="189"/>
      <c r="CS8" s="189"/>
      <c r="CT8" s="189"/>
      <c r="CU8" s="189"/>
      <c r="CV8" s="189"/>
      <c r="CW8" s="189"/>
      <c r="CX8" s="189"/>
      <c r="CY8" s="189"/>
      <c r="CZ8" s="189"/>
      <c r="DA8" s="189"/>
      <c r="DB8" s="189"/>
      <c r="DC8" s="189"/>
      <c r="DD8" s="194"/>
    </row>
    <row r="9" spans="1:108" ht="13.5" customHeight="1">
      <c r="A9" s="196" t="s">
        <v>132</v>
      </c>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7"/>
      <c r="AB9" s="201"/>
      <c r="AC9" s="186"/>
      <c r="AD9" s="186"/>
      <c r="AE9" s="186"/>
      <c r="AF9" s="186"/>
      <c r="AG9" s="187"/>
      <c r="AH9" s="185"/>
      <c r="AI9" s="186"/>
      <c r="AJ9" s="186"/>
      <c r="AK9" s="186"/>
      <c r="AL9" s="186"/>
      <c r="AM9" s="186"/>
      <c r="AN9" s="186"/>
      <c r="AO9" s="186"/>
      <c r="AP9" s="186"/>
      <c r="AQ9" s="186"/>
      <c r="AR9" s="186"/>
      <c r="AS9" s="186"/>
      <c r="AT9" s="186"/>
      <c r="AU9" s="186"/>
      <c r="AV9" s="186"/>
      <c r="AW9" s="186"/>
      <c r="AX9" s="186"/>
      <c r="AY9" s="186"/>
      <c r="AZ9" s="186"/>
      <c r="BA9" s="186"/>
      <c r="BB9" s="187"/>
      <c r="BC9" s="191"/>
      <c r="BD9" s="192"/>
      <c r="BE9" s="192"/>
      <c r="BF9" s="192"/>
      <c r="BG9" s="192"/>
      <c r="BH9" s="192"/>
      <c r="BI9" s="192"/>
      <c r="BJ9" s="192"/>
      <c r="BK9" s="192"/>
      <c r="BL9" s="192"/>
      <c r="BM9" s="192"/>
      <c r="BN9" s="192"/>
      <c r="BO9" s="192"/>
      <c r="BP9" s="192"/>
      <c r="BQ9" s="192"/>
      <c r="BR9" s="192"/>
      <c r="BS9" s="192"/>
      <c r="BT9" s="192"/>
      <c r="BU9" s="192"/>
      <c r="BV9" s="192"/>
      <c r="BW9" s="192"/>
      <c r="BX9" s="193"/>
      <c r="BY9" s="191"/>
      <c r="BZ9" s="192"/>
      <c r="CA9" s="192"/>
      <c r="CB9" s="192"/>
      <c r="CC9" s="192"/>
      <c r="CD9" s="192"/>
      <c r="CE9" s="192"/>
      <c r="CF9" s="192"/>
      <c r="CG9" s="192"/>
      <c r="CH9" s="192"/>
      <c r="CI9" s="192"/>
      <c r="CJ9" s="192"/>
      <c r="CK9" s="192"/>
      <c r="CL9" s="192"/>
      <c r="CM9" s="192"/>
      <c r="CN9" s="193"/>
      <c r="CO9" s="191"/>
      <c r="CP9" s="192"/>
      <c r="CQ9" s="192"/>
      <c r="CR9" s="192"/>
      <c r="CS9" s="192"/>
      <c r="CT9" s="192"/>
      <c r="CU9" s="192"/>
      <c r="CV9" s="192"/>
      <c r="CW9" s="192"/>
      <c r="CX9" s="192"/>
      <c r="CY9" s="192"/>
      <c r="CZ9" s="192"/>
      <c r="DA9" s="192"/>
      <c r="DB9" s="192"/>
      <c r="DC9" s="192"/>
      <c r="DD9" s="195"/>
    </row>
    <row r="10" spans="1:108" ht="13.5" customHeight="1">
      <c r="A10" s="172" t="s">
        <v>132</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3"/>
      <c r="AB10" s="174"/>
      <c r="AC10" s="175"/>
      <c r="AD10" s="175"/>
      <c r="AE10" s="175"/>
      <c r="AF10" s="175"/>
      <c r="AG10" s="175"/>
      <c r="AH10" s="175" t="s">
        <v>132</v>
      </c>
      <c r="AI10" s="175"/>
      <c r="AJ10" s="175"/>
      <c r="AK10" s="175"/>
      <c r="AL10" s="175"/>
      <c r="AM10" s="175"/>
      <c r="AN10" s="175"/>
      <c r="AO10" s="175"/>
      <c r="AP10" s="175"/>
      <c r="AQ10" s="175"/>
      <c r="AR10" s="175"/>
      <c r="AS10" s="175"/>
      <c r="AT10" s="175"/>
      <c r="AU10" s="175"/>
      <c r="AV10" s="175"/>
      <c r="AW10" s="175"/>
      <c r="AX10" s="175"/>
      <c r="AY10" s="175"/>
      <c r="AZ10" s="175"/>
      <c r="BA10" s="175"/>
      <c r="BB10" s="175"/>
      <c r="BC10" s="170" t="s">
        <v>132</v>
      </c>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t="s">
        <v>132</v>
      </c>
      <c r="BZ10" s="170"/>
      <c r="CA10" s="170"/>
      <c r="CB10" s="170"/>
      <c r="CC10" s="170"/>
      <c r="CD10" s="170"/>
      <c r="CE10" s="170"/>
      <c r="CF10" s="170"/>
      <c r="CG10" s="170"/>
      <c r="CH10" s="170"/>
      <c r="CI10" s="170"/>
      <c r="CJ10" s="170"/>
      <c r="CK10" s="170"/>
      <c r="CL10" s="170"/>
      <c r="CM10" s="170"/>
      <c r="CN10" s="170"/>
      <c r="CO10" s="170" t="s">
        <v>132</v>
      </c>
      <c r="CP10" s="170"/>
      <c r="CQ10" s="170"/>
      <c r="CR10" s="170"/>
      <c r="CS10" s="170"/>
      <c r="CT10" s="170"/>
      <c r="CU10" s="170"/>
      <c r="CV10" s="170"/>
      <c r="CW10" s="170"/>
      <c r="CX10" s="170"/>
      <c r="CY10" s="170"/>
      <c r="CZ10" s="170"/>
      <c r="DA10" s="170"/>
      <c r="DB10" s="170"/>
      <c r="DC10" s="170"/>
      <c r="DD10" s="171"/>
    </row>
    <row r="11" spans="1:108" ht="13.5" customHeight="1">
      <c r="A11" s="172" t="s">
        <v>132</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3"/>
      <c r="AB11" s="174"/>
      <c r="AC11" s="175"/>
      <c r="AD11" s="175"/>
      <c r="AE11" s="175"/>
      <c r="AF11" s="175"/>
      <c r="AG11" s="175"/>
      <c r="AH11" s="175" t="s">
        <v>132</v>
      </c>
      <c r="AI11" s="175"/>
      <c r="AJ11" s="175"/>
      <c r="AK11" s="175"/>
      <c r="AL11" s="175"/>
      <c r="AM11" s="175"/>
      <c r="AN11" s="175"/>
      <c r="AO11" s="175"/>
      <c r="AP11" s="175"/>
      <c r="AQ11" s="175"/>
      <c r="AR11" s="175"/>
      <c r="AS11" s="175"/>
      <c r="AT11" s="175"/>
      <c r="AU11" s="175"/>
      <c r="AV11" s="175"/>
      <c r="AW11" s="175"/>
      <c r="AX11" s="175"/>
      <c r="AY11" s="175"/>
      <c r="AZ11" s="175"/>
      <c r="BA11" s="175"/>
      <c r="BB11" s="175"/>
      <c r="BC11" s="170" t="s">
        <v>132</v>
      </c>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t="s">
        <v>132</v>
      </c>
      <c r="BZ11" s="170"/>
      <c r="CA11" s="170"/>
      <c r="CB11" s="170"/>
      <c r="CC11" s="170"/>
      <c r="CD11" s="170"/>
      <c r="CE11" s="170"/>
      <c r="CF11" s="170"/>
      <c r="CG11" s="170"/>
      <c r="CH11" s="170"/>
      <c r="CI11" s="170"/>
      <c r="CJ11" s="170"/>
      <c r="CK11" s="170"/>
      <c r="CL11" s="170"/>
      <c r="CM11" s="170"/>
      <c r="CN11" s="170"/>
      <c r="CO11" s="170" t="s">
        <v>132</v>
      </c>
      <c r="CP11" s="170"/>
      <c r="CQ11" s="170"/>
      <c r="CR11" s="170"/>
      <c r="CS11" s="170"/>
      <c r="CT11" s="170"/>
      <c r="CU11" s="170"/>
      <c r="CV11" s="170"/>
      <c r="CW11" s="170"/>
      <c r="CX11" s="170"/>
      <c r="CY11" s="170"/>
      <c r="CZ11" s="170"/>
      <c r="DA11" s="170"/>
      <c r="DB11" s="170"/>
      <c r="DC11" s="170"/>
      <c r="DD11" s="171"/>
    </row>
    <row r="12" spans="1:108" ht="13.5" customHeight="1">
      <c r="A12" s="172" t="s">
        <v>132</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3"/>
      <c r="AB12" s="174"/>
      <c r="AC12" s="175"/>
      <c r="AD12" s="175"/>
      <c r="AE12" s="175"/>
      <c r="AF12" s="175"/>
      <c r="AG12" s="175"/>
      <c r="AH12" s="175" t="s">
        <v>132</v>
      </c>
      <c r="AI12" s="175"/>
      <c r="AJ12" s="175"/>
      <c r="AK12" s="175"/>
      <c r="AL12" s="175"/>
      <c r="AM12" s="175"/>
      <c r="AN12" s="175"/>
      <c r="AO12" s="175"/>
      <c r="AP12" s="175"/>
      <c r="AQ12" s="175"/>
      <c r="AR12" s="175"/>
      <c r="AS12" s="175"/>
      <c r="AT12" s="175"/>
      <c r="AU12" s="175"/>
      <c r="AV12" s="175"/>
      <c r="AW12" s="175"/>
      <c r="AX12" s="175"/>
      <c r="AY12" s="175"/>
      <c r="AZ12" s="175"/>
      <c r="BA12" s="175"/>
      <c r="BB12" s="175"/>
      <c r="BC12" s="170" t="s">
        <v>132</v>
      </c>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t="s">
        <v>132</v>
      </c>
      <c r="BZ12" s="170"/>
      <c r="CA12" s="170"/>
      <c r="CB12" s="170"/>
      <c r="CC12" s="170"/>
      <c r="CD12" s="170"/>
      <c r="CE12" s="170"/>
      <c r="CF12" s="170"/>
      <c r="CG12" s="170"/>
      <c r="CH12" s="170"/>
      <c r="CI12" s="170"/>
      <c r="CJ12" s="170"/>
      <c r="CK12" s="170"/>
      <c r="CL12" s="170"/>
      <c r="CM12" s="170"/>
      <c r="CN12" s="170"/>
      <c r="CO12" s="170" t="s">
        <v>132</v>
      </c>
      <c r="CP12" s="170"/>
      <c r="CQ12" s="170"/>
      <c r="CR12" s="170"/>
      <c r="CS12" s="170"/>
      <c r="CT12" s="170"/>
      <c r="CU12" s="170"/>
      <c r="CV12" s="170"/>
      <c r="CW12" s="170"/>
      <c r="CX12" s="170"/>
      <c r="CY12" s="170"/>
      <c r="CZ12" s="170"/>
      <c r="DA12" s="170"/>
      <c r="DB12" s="170"/>
      <c r="DC12" s="170"/>
      <c r="DD12" s="171"/>
    </row>
    <row r="13" spans="1:108" ht="13.5" customHeight="1">
      <c r="A13" s="172" t="s">
        <v>132</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3"/>
      <c r="AB13" s="174"/>
      <c r="AC13" s="175"/>
      <c r="AD13" s="175"/>
      <c r="AE13" s="175"/>
      <c r="AF13" s="175"/>
      <c r="AG13" s="175"/>
      <c r="AH13" s="175" t="s">
        <v>132</v>
      </c>
      <c r="AI13" s="175"/>
      <c r="AJ13" s="175"/>
      <c r="AK13" s="175"/>
      <c r="AL13" s="175"/>
      <c r="AM13" s="175"/>
      <c r="AN13" s="175"/>
      <c r="AO13" s="175"/>
      <c r="AP13" s="175"/>
      <c r="AQ13" s="175"/>
      <c r="AR13" s="175"/>
      <c r="AS13" s="175"/>
      <c r="AT13" s="175"/>
      <c r="AU13" s="175"/>
      <c r="AV13" s="175"/>
      <c r="AW13" s="175"/>
      <c r="AX13" s="175"/>
      <c r="AY13" s="175"/>
      <c r="AZ13" s="175"/>
      <c r="BA13" s="175"/>
      <c r="BB13" s="175"/>
      <c r="BC13" s="170" t="s">
        <v>132</v>
      </c>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t="s">
        <v>132</v>
      </c>
      <c r="BZ13" s="170"/>
      <c r="CA13" s="170"/>
      <c r="CB13" s="170"/>
      <c r="CC13" s="170"/>
      <c r="CD13" s="170"/>
      <c r="CE13" s="170"/>
      <c r="CF13" s="170"/>
      <c r="CG13" s="170"/>
      <c r="CH13" s="170"/>
      <c r="CI13" s="170"/>
      <c r="CJ13" s="170"/>
      <c r="CK13" s="170"/>
      <c r="CL13" s="170"/>
      <c r="CM13" s="170"/>
      <c r="CN13" s="170"/>
      <c r="CO13" s="170" t="s">
        <v>132</v>
      </c>
      <c r="CP13" s="170"/>
      <c r="CQ13" s="170"/>
      <c r="CR13" s="170"/>
      <c r="CS13" s="170"/>
      <c r="CT13" s="170"/>
      <c r="CU13" s="170"/>
      <c r="CV13" s="170"/>
      <c r="CW13" s="170"/>
      <c r="CX13" s="170"/>
      <c r="CY13" s="170"/>
      <c r="CZ13" s="170"/>
      <c r="DA13" s="170"/>
      <c r="DB13" s="170"/>
      <c r="DC13" s="170"/>
      <c r="DD13" s="171"/>
    </row>
    <row r="14" spans="1:108" ht="13.5" customHeight="1">
      <c r="A14" s="172" t="s">
        <v>132</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3"/>
      <c r="AB14" s="174"/>
      <c r="AC14" s="175"/>
      <c r="AD14" s="175"/>
      <c r="AE14" s="175"/>
      <c r="AF14" s="175"/>
      <c r="AG14" s="175"/>
      <c r="AH14" s="175" t="s">
        <v>132</v>
      </c>
      <c r="AI14" s="175"/>
      <c r="AJ14" s="175"/>
      <c r="AK14" s="175"/>
      <c r="AL14" s="175"/>
      <c r="AM14" s="175"/>
      <c r="AN14" s="175"/>
      <c r="AO14" s="175"/>
      <c r="AP14" s="175"/>
      <c r="AQ14" s="175"/>
      <c r="AR14" s="175"/>
      <c r="AS14" s="175"/>
      <c r="AT14" s="175"/>
      <c r="AU14" s="175"/>
      <c r="AV14" s="175"/>
      <c r="AW14" s="175"/>
      <c r="AX14" s="175"/>
      <c r="AY14" s="175"/>
      <c r="AZ14" s="175"/>
      <c r="BA14" s="175"/>
      <c r="BB14" s="175"/>
      <c r="BC14" s="170" t="s">
        <v>132</v>
      </c>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t="s">
        <v>132</v>
      </c>
      <c r="BZ14" s="170"/>
      <c r="CA14" s="170"/>
      <c r="CB14" s="170"/>
      <c r="CC14" s="170"/>
      <c r="CD14" s="170"/>
      <c r="CE14" s="170"/>
      <c r="CF14" s="170"/>
      <c r="CG14" s="170"/>
      <c r="CH14" s="170"/>
      <c r="CI14" s="170"/>
      <c r="CJ14" s="170"/>
      <c r="CK14" s="170"/>
      <c r="CL14" s="170"/>
      <c r="CM14" s="170"/>
      <c r="CN14" s="170"/>
      <c r="CO14" s="170" t="s">
        <v>132</v>
      </c>
      <c r="CP14" s="170"/>
      <c r="CQ14" s="170"/>
      <c r="CR14" s="170"/>
      <c r="CS14" s="170"/>
      <c r="CT14" s="170"/>
      <c r="CU14" s="170"/>
      <c r="CV14" s="170"/>
      <c r="CW14" s="170"/>
      <c r="CX14" s="170"/>
      <c r="CY14" s="170"/>
      <c r="CZ14" s="170"/>
      <c r="DA14" s="170"/>
      <c r="DB14" s="170"/>
      <c r="DC14" s="170"/>
      <c r="DD14" s="171"/>
    </row>
    <row r="15" spans="1:108" ht="13.5" customHeight="1">
      <c r="A15" s="172" t="s">
        <v>132</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3"/>
      <c r="AB15" s="174"/>
      <c r="AC15" s="175"/>
      <c r="AD15" s="175"/>
      <c r="AE15" s="175"/>
      <c r="AF15" s="175"/>
      <c r="AG15" s="175"/>
      <c r="AH15" s="175" t="s">
        <v>132</v>
      </c>
      <c r="AI15" s="175"/>
      <c r="AJ15" s="175"/>
      <c r="AK15" s="175"/>
      <c r="AL15" s="175"/>
      <c r="AM15" s="175"/>
      <c r="AN15" s="175"/>
      <c r="AO15" s="175"/>
      <c r="AP15" s="175"/>
      <c r="AQ15" s="175"/>
      <c r="AR15" s="175"/>
      <c r="AS15" s="175"/>
      <c r="AT15" s="175"/>
      <c r="AU15" s="175"/>
      <c r="AV15" s="175"/>
      <c r="AW15" s="175"/>
      <c r="AX15" s="175"/>
      <c r="AY15" s="175"/>
      <c r="AZ15" s="175"/>
      <c r="BA15" s="175"/>
      <c r="BB15" s="175"/>
      <c r="BC15" s="170" t="s">
        <v>132</v>
      </c>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t="s">
        <v>132</v>
      </c>
      <c r="BZ15" s="170"/>
      <c r="CA15" s="170"/>
      <c r="CB15" s="170"/>
      <c r="CC15" s="170"/>
      <c r="CD15" s="170"/>
      <c r="CE15" s="170"/>
      <c r="CF15" s="170"/>
      <c r="CG15" s="170"/>
      <c r="CH15" s="170"/>
      <c r="CI15" s="170"/>
      <c r="CJ15" s="170"/>
      <c r="CK15" s="170"/>
      <c r="CL15" s="170"/>
      <c r="CM15" s="170"/>
      <c r="CN15" s="170"/>
      <c r="CO15" s="170" t="s">
        <v>132</v>
      </c>
      <c r="CP15" s="170"/>
      <c r="CQ15" s="170"/>
      <c r="CR15" s="170"/>
      <c r="CS15" s="170"/>
      <c r="CT15" s="170"/>
      <c r="CU15" s="170"/>
      <c r="CV15" s="170"/>
      <c r="CW15" s="170"/>
      <c r="CX15" s="170"/>
      <c r="CY15" s="170"/>
      <c r="CZ15" s="170"/>
      <c r="DA15" s="170"/>
      <c r="DB15" s="170"/>
      <c r="DC15" s="170"/>
      <c r="DD15" s="171"/>
    </row>
    <row r="16" spans="1:108" ht="13.5" customHeight="1">
      <c r="A16" s="172" t="s">
        <v>132</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3"/>
      <c r="AB16" s="174"/>
      <c r="AC16" s="175"/>
      <c r="AD16" s="175"/>
      <c r="AE16" s="175"/>
      <c r="AF16" s="175"/>
      <c r="AG16" s="175"/>
      <c r="AH16" s="175" t="s">
        <v>132</v>
      </c>
      <c r="AI16" s="175"/>
      <c r="AJ16" s="175"/>
      <c r="AK16" s="175"/>
      <c r="AL16" s="175"/>
      <c r="AM16" s="175"/>
      <c r="AN16" s="175"/>
      <c r="AO16" s="175"/>
      <c r="AP16" s="175"/>
      <c r="AQ16" s="175"/>
      <c r="AR16" s="175"/>
      <c r="AS16" s="175"/>
      <c r="AT16" s="175"/>
      <c r="AU16" s="175"/>
      <c r="AV16" s="175"/>
      <c r="AW16" s="175"/>
      <c r="AX16" s="175"/>
      <c r="AY16" s="175"/>
      <c r="AZ16" s="175"/>
      <c r="BA16" s="175"/>
      <c r="BB16" s="175"/>
      <c r="BC16" s="170" t="s">
        <v>132</v>
      </c>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t="s">
        <v>132</v>
      </c>
      <c r="BZ16" s="170"/>
      <c r="CA16" s="170"/>
      <c r="CB16" s="170"/>
      <c r="CC16" s="170"/>
      <c r="CD16" s="170"/>
      <c r="CE16" s="170"/>
      <c r="CF16" s="170"/>
      <c r="CG16" s="170"/>
      <c r="CH16" s="170"/>
      <c r="CI16" s="170"/>
      <c r="CJ16" s="170"/>
      <c r="CK16" s="170"/>
      <c r="CL16" s="170"/>
      <c r="CM16" s="170"/>
      <c r="CN16" s="170"/>
      <c r="CO16" s="170" t="s">
        <v>132</v>
      </c>
      <c r="CP16" s="170"/>
      <c r="CQ16" s="170"/>
      <c r="CR16" s="170"/>
      <c r="CS16" s="170"/>
      <c r="CT16" s="170"/>
      <c r="CU16" s="170"/>
      <c r="CV16" s="170"/>
      <c r="CW16" s="170"/>
      <c r="CX16" s="170"/>
      <c r="CY16" s="170"/>
      <c r="CZ16" s="170"/>
      <c r="DA16" s="170"/>
      <c r="DB16" s="170"/>
      <c r="DC16" s="170"/>
      <c r="DD16" s="171"/>
    </row>
    <row r="17" spans="1:108" ht="13.5" customHeight="1">
      <c r="A17" s="172" t="s">
        <v>132</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3"/>
      <c r="AB17" s="174"/>
      <c r="AC17" s="175"/>
      <c r="AD17" s="175"/>
      <c r="AE17" s="175"/>
      <c r="AF17" s="175"/>
      <c r="AG17" s="175"/>
      <c r="AH17" s="175" t="s">
        <v>132</v>
      </c>
      <c r="AI17" s="175"/>
      <c r="AJ17" s="175"/>
      <c r="AK17" s="175"/>
      <c r="AL17" s="175"/>
      <c r="AM17" s="175"/>
      <c r="AN17" s="175"/>
      <c r="AO17" s="175"/>
      <c r="AP17" s="175"/>
      <c r="AQ17" s="175"/>
      <c r="AR17" s="175"/>
      <c r="AS17" s="175"/>
      <c r="AT17" s="175"/>
      <c r="AU17" s="175"/>
      <c r="AV17" s="175"/>
      <c r="AW17" s="175"/>
      <c r="AX17" s="175"/>
      <c r="AY17" s="175"/>
      <c r="AZ17" s="175"/>
      <c r="BA17" s="175"/>
      <c r="BB17" s="175"/>
      <c r="BC17" s="170" t="s">
        <v>132</v>
      </c>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t="s">
        <v>132</v>
      </c>
      <c r="BZ17" s="170"/>
      <c r="CA17" s="170"/>
      <c r="CB17" s="170"/>
      <c r="CC17" s="170"/>
      <c r="CD17" s="170"/>
      <c r="CE17" s="170"/>
      <c r="CF17" s="170"/>
      <c r="CG17" s="170"/>
      <c r="CH17" s="170"/>
      <c r="CI17" s="170"/>
      <c r="CJ17" s="170"/>
      <c r="CK17" s="170"/>
      <c r="CL17" s="170"/>
      <c r="CM17" s="170"/>
      <c r="CN17" s="170"/>
      <c r="CO17" s="170" t="s">
        <v>132</v>
      </c>
      <c r="CP17" s="170"/>
      <c r="CQ17" s="170"/>
      <c r="CR17" s="170"/>
      <c r="CS17" s="170"/>
      <c r="CT17" s="170"/>
      <c r="CU17" s="170"/>
      <c r="CV17" s="170"/>
      <c r="CW17" s="170"/>
      <c r="CX17" s="170"/>
      <c r="CY17" s="170"/>
      <c r="CZ17" s="170"/>
      <c r="DA17" s="170"/>
      <c r="DB17" s="170"/>
      <c r="DC17" s="170"/>
      <c r="DD17" s="171"/>
    </row>
    <row r="18" spans="1:108" ht="13.5" customHeight="1">
      <c r="A18" s="172" t="s">
        <v>132</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3"/>
      <c r="AB18" s="174"/>
      <c r="AC18" s="175"/>
      <c r="AD18" s="175"/>
      <c r="AE18" s="175"/>
      <c r="AF18" s="175"/>
      <c r="AG18" s="175"/>
      <c r="AH18" s="175" t="s">
        <v>132</v>
      </c>
      <c r="AI18" s="175"/>
      <c r="AJ18" s="175"/>
      <c r="AK18" s="175"/>
      <c r="AL18" s="175"/>
      <c r="AM18" s="175"/>
      <c r="AN18" s="175"/>
      <c r="AO18" s="175"/>
      <c r="AP18" s="175"/>
      <c r="AQ18" s="175"/>
      <c r="AR18" s="175"/>
      <c r="AS18" s="175"/>
      <c r="AT18" s="175"/>
      <c r="AU18" s="175"/>
      <c r="AV18" s="175"/>
      <c r="AW18" s="175"/>
      <c r="AX18" s="175"/>
      <c r="AY18" s="175"/>
      <c r="AZ18" s="175"/>
      <c r="BA18" s="175"/>
      <c r="BB18" s="175"/>
      <c r="BC18" s="170" t="s">
        <v>132</v>
      </c>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t="s">
        <v>132</v>
      </c>
      <c r="BZ18" s="170"/>
      <c r="CA18" s="170"/>
      <c r="CB18" s="170"/>
      <c r="CC18" s="170"/>
      <c r="CD18" s="170"/>
      <c r="CE18" s="170"/>
      <c r="CF18" s="170"/>
      <c r="CG18" s="170"/>
      <c r="CH18" s="170"/>
      <c r="CI18" s="170"/>
      <c r="CJ18" s="170"/>
      <c r="CK18" s="170"/>
      <c r="CL18" s="170"/>
      <c r="CM18" s="170"/>
      <c r="CN18" s="170"/>
      <c r="CO18" s="170" t="s">
        <v>132</v>
      </c>
      <c r="CP18" s="170"/>
      <c r="CQ18" s="170"/>
      <c r="CR18" s="170"/>
      <c r="CS18" s="170"/>
      <c r="CT18" s="170"/>
      <c r="CU18" s="170"/>
      <c r="CV18" s="170"/>
      <c r="CW18" s="170"/>
      <c r="CX18" s="170"/>
      <c r="CY18" s="170"/>
      <c r="CZ18" s="170"/>
      <c r="DA18" s="170"/>
      <c r="DB18" s="170"/>
      <c r="DC18" s="170"/>
      <c r="DD18" s="171"/>
    </row>
    <row r="19" spans="1:108" ht="13.5" customHeight="1">
      <c r="A19" s="172" t="s">
        <v>132</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3"/>
      <c r="AB19" s="174"/>
      <c r="AC19" s="175"/>
      <c r="AD19" s="175"/>
      <c r="AE19" s="175"/>
      <c r="AF19" s="175"/>
      <c r="AG19" s="175"/>
      <c r="AH19" s="175" t="s">
        <v>132</v>
      </c>
      <c r="AI19" s="175"/>
      <c r="AJ19" s="175"/>
      <c r="AK19" s="175"/>
      <c r="AL19" s="175"/>
      <c r="AM19" s="175"/>
      <c r="AN19" s="175"/>
      <c r="AO19" s="175"/>
      <c r="AP19" s="175"/>
      <c r="AQ19" s="175"/>
      <c r="AR19" s="175"/>
      <c r="AS19" s="175"/>
      <c r="AT19" s="175"/>
      <c r="AU19" s="175"/>
      <c r="AV19" s="175"/>
      <c r="AW19" s="175"/>
      <c r="AX19" s="175"/>
      <c r="AY19" s="175"/>
      <c r="AZ19" s="175"/>
      <c r="BA19" s="175"/>
      <c r="BB19" s="175"/>
      <c r="BC19" s="170" t="s">
        <v>132</v>
      </c>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t="s">
        <v>132</v>
      </c>
      <c r="BZ19" s="170"/>
      <c r="CA19" s="170"/>
      <c r="CB19" s="170"/>
      <c r="CC19" s="170"/>
      <c r="CD19" s="170"/>
      <c r="CE19" s="170"/>
      <c r="CF19" s="170"/>
      <c r="CG19" s="170"/>
      <c r="CH19" s="170"/>
      <c r="CI19" s="170"/>
      <c r="CJ19" s="170"/>
      <c r="CK19" s="170"/>
      <c r="CL19" s="170"/>
      <c r="CM19" s="170"/>
      <c r="CN19" s="170"/>
      <c r="CO19" s="170" t="s">
        <v>132</v>
      </c>
      <c r="CP19" s="170"/>
      <c r="CQ19" s="170"/>
      <c r="CR19" s="170"/>
      <c r="CS19" s="170"/>
      <c r="CT19" s="170"/>
      <c r="CU19" s="170"/>
      <c r="CV19" s="170"/>
      <c r="CW19" s="170"/>
      <c r="CX19" s="170"/>
      <c r="CY19" s="170"/>
      <c r="CZ19" s="170"/>
      <c r="DA19" s="170"/>
      <c r="DB19" s="170"/>
      <c r="DC19" s="170"/>
      <c r="DD19" s="171"/>
    </row>
    <row r="20" spans="1:108" ht="13.5" customHeight="1">
      <c r="A20" s="172" t="s">
        <v>132</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3"/>
      <c r="AB20" s="174"/>
      <c r="AC20" s="175"/>
      <c r="AD20" s="175"/>
      <c r="AE20" s="175"/>
      <c r="AF20" s="175"/>
      <c r="AG20" s="175"/>
      <c r="AH20" s="175" t="s">
        <v>132</v>
      </c>
      <c r="AI20" s="175"/>
      <c r="AJ20" s="175"/>
      <c r="AK20" s="175"/>
      <c r="AL20" s="175"/>
      <c r="AM20" s="175"/>
      <c r="AN20" s="175"/>
      <c r="AO20" s="175"/>
      <c r="AP20" s="175"/>
      <c r="AQ20" s="175"/>
      <c r="AR20" s="175"/>
      <c r="AS20" s="175"/>
      <c r="AT20" s="175"/>
      <c r="AU20" s="175"/>
      <c r="AV20" s="175"/>
      <c r="AW20" s="175"/>
      <c r="AX20" s="175"/>
      <c r="AY20" s="175"/>
      <c r="AZ20" s="175"/>
      <c r="BA20" s="175"/>
      <c r="BB20" s="175"/>
      <c r="BC20" s="170" t="s">
        <v>132</v>
      </c>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t="s">
        <v>132</v>
      </c>
      <c r="BZ20" s="170"/>
      <c r="CA20" s="170"/>
      <c r="CB20" s="170"/>
      <c r="CC20" s="170"/>
      <c r="CD20" s="170"/>
      <c r="CE20" s="170"/>
      <c r="CF20" s="170"/>
      <c r="CG20" s="170"/>
      <c r="CH20" s="170"/>
      <c r="CI20" s="170"/>
      <c r="CJ20" s="170"/>
      <c r="CK20" s="170"/>
      <c r="CL20" s="170"/>
      <c r="CM20" s="170"/>
      <c r="CN20" s="170"/>
      <c r="CO20" s="170" t="s">
        <v>132</v>
      </c>
      <c r="CP20" s="170"/>
      <c r="CQ20" s="170"/>
      <c r="CR20" s="170"/>
      <c r="CS20" s="170"/>
      <c r="CT20" s="170"/>
      <c r="CU20" s="170"/>
      <c r="CV20" s="170"/>
      <c r="CW20" s="170"/>
      <c r="CX20" s="170"/>
      <c r="CY20" s="170"/>
      <c r="CZ20" s="170"/>
      <c r="DA20" s="170"/>
      <c r="DB20" s="170"/>
      <c r="DC20" s="170"/>
      <c r="DD20" s="171"/>
    </row>
    <row r="21" spans="1:108" s="16" customFormat="1" ht="23.25" customHeight="1">
      <c r="A21" s="178" t="s">
        <v>76</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9"/>
      <c r="AB21" s="174" t="s">
        <v>208</v>
      </c>
      <c r="AC21" s="175"/>
      <c r="AD21" s="175"/>
      <c r="AE21" s="175"/>
      <c r="AF21" s="175"/>
      <c r="AG21" s="175"/>
      <c r="AH21" s="175" t="s">
        <v>74</v>
      </c>
      <c r="AI21" s="175"/>
      <c r="AJ21" s="175"/>
      <c r="AK21" s="175"/>
      <c r="AL21" s="175"/>
      <c r="AM21" s="175"/>
      <c r="AN21" s="175"/>
      <c r="AO21" s="175"/>
      <c r="AP21" s="175"/>
      <c r="AQ21" s="175"/>
      <c r="AR21" s="175"/>
      <c r="AS21" s="175"/>
      <c r="AT21" s="175"/>
      <c r="AU21" s="175"/>
      <c r="AV21" s="175"/>
      <c r="AW21" s="175"/>
      <c r="AX21" s="175"/>
      <c r="AY21" s="175"/>
      <c r="AZ21" s="175"/>
      <c r="BA21" s="175"/>
      <c r="BB21" s="175"/>
      <c r="BC21" s="170" t="s">
        <v>132</v>
      </c>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t="s">
        <v>132</v>
      </c>
      <c r="BZ21" s="170"/>
      <c r="CA21" s="170"/>
      <c r="CB21" s="170"/>
      <c r="CC21" s="170"/>
      <c r="CD21" s="170"/>
      <c r="CE21" s="170"/>
      <c r="CF21" s="170"/>
      <c r="CG21" s="170"/>
      <c r="CH21" s="170"/>
      <c r="CI21" s="170"/>
      <c r="CJ21" s="170"/>
      <c r="CK21" s="170"/>
      <c r="CL21" s="170"/>
      <c r="CM21" s="170"/>
      <c r="CN21" s="170"/>
      <c r="CO21" s="170" t="s">
        <v>132</v>
      </c>
      <c r="CP21" s="170"/>
      <c r="CQ21" s="170"/>
      <c r="CR21" s="170"/>
      <c r="CS21" s="170"/>
      <c r="CT21" s="170"/>
      <c r="CU21" s="170"/>
      <c r="CV21" s="170"/>
      <c r="CW21" s="170"/>
      <c r="CX21" s="170"/>
      <c r="CY21" s="170"/>
      <c r="CZ21" s="170"/>
      <c r="DA21" s="170"/>
      <c r="DB21" s="170"/>
      <c r="DC21" s="170"/>
      <c r="DD21" s="171"/>
    </row>
    <row r="22" spans="1:108" s="16" customFormat="1" ht="12.75" customHeight="1">
      <c r="A22" s="198" t="s">
        <v>207</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9"/>
      <c r="AB22" s="200"/>
      <c r="AC22" s="183"/>
      <c r="AD22" s="183"/>
      <c r="AE22" s="183"/>
      <c r="AF22" s="183"/>
      <c r="AG22" s="184"/>
      <c r="AH22" s="182" t="s">
        <v>132</v>
      </c>
      <c r="AI22" s="183"/>
      <c r="AJ22" s="183"/>
      <c r="AK22" s="183"/>
      <c r="AL22" s="183"/>
      <c r="AM22" s="183"/>
      <c r="AN22" s="183"/>
      <c r="AO22" s="183"/>
      <c r="AP22" s="183"/>
      <c r="AQ22" s="183"/>
      <c r="AR22" s="183"/>
      <c r="AS22" s="183"/>
      <c r="AT22" s="183"/>
      <c r="AU22" s="183"/>
      <c r="AV22" s="183"/>
      <c r="AW22" s="183"/>
      <c r="AX22" s="183"/>
      <c r="AY22" s="183"/>
      <c r="AZ22" s="183"/>
      <c r="BA22" s="183"/>
      <c r="BB22" s="184"/>
      <c r="BC22" s="188" t="s">
        <v>132</v>
      </c>
      <c r="BD22" s="189"/>
      <c r="BE22" s="189"/>
      <c r="BF22" s="189"/>
      <c r="BG22" s="189"/>
      <c r="BH22" s="189"/>
      <c r="BI22" s="189"/>
      <c r="BJ22" s="189"/>
      <c r="BK22" s="189"/>
      <c r="BL22" s="189"/>
      <c r="BM22" s="189"/>
      <c r="BN22" s="189"/>
      <c r="BO22" s="189"/>
      <c r="BP22" s="189"/>
      <c r="BQ22" s="189"/>
      <c r="BR22" s="189"/>
      <c r="BS22" s="189"/>
      <c r="BT22" s="189"/>
      <c r="BU22" s="189"/>
      <c r="BV22" s="189"/>
      <c r="BW22" s="189"/>
      <c r="BX22" s="190"/>
      <c r="BY22" s="188" t="s">
        <v>132</v>
      </c>
      <c r="BZ22" s="189"/>
      <c r="CA22" s="189"/>
      <c r="CB22" s="189"/>
      <c r="CC22" s="189"/>
      <c r="CD22" s="189"/>
      <c r="CE22" s="189"/>
      <c r="CF22" s="189"/>
      <c r="CG22" s="189"/>
      <c r="CH22" s="189"/>
      <c r="CI22" s="189"/>
      <c r="CJ22" s="189"/>
      <c r="CK22" s="189"/>
      <c r="CL22" s="189"/>
      <c r="CM22" s="189"/>
      <c r="CN22" s="190"/>
      <c r="CO22" s="188" t="s">
        <v>132</v>
      </c>
      <c r="CP22" s="189"/>
      <c r="CQ22" s="189"/>
      <c r="CR22" s="189"/>
      <c r="CS22" s="189"/>
      <c r="CT22" s="189"/>
      <c r="CU22" s="189"/>
      <c r="CV22" s="189"/>
      <c r="CW22" s="189"/>
      <c r="CX22" s="189"/>
      <c r="CY22" s="189"/>
      <c r="CZ22" s="189"/>
      <c r="DA22" s="189"/>
      <c r="DB22" s="189"/>
      <c r="DC22" s="189"/>
      <c r="DD22" s="194"/>
    </row>
    <row r="23" spans="1:108" s="16" customFormat="1" ht="13.5" customHeight="1">
      <c r="A23" s="196" t="s">
        <v>132</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7"/>
      <c r="AB23" s="201"/>
      <c r="AC23" s="186"/>
      <c r="AD23" s="186"/>
      <c r="AE23" s="186"/>
      <c r="AF23" s="186"/>
      <c r="AG23" s="187"/>
      <c r="AH23" s="185"/>
      <c r="AI23" s="186"/>
      <c r="AJ23" s="186"/>
      <c r="AK23" s="186"/>
      <c r="AL23" s="186"/>
      <c r="AM23" s="186"/>
      <c r="AN23" s="186"/>
      <c r="AO23" s="186"/>
      <c r="AP23" s="186"/>
      <c r="AQ23" s="186"/>
      <c r="AR23" s="186"/>
      <c r="AS23" s="186"/>
      <c r="AT23" s="186"/>
      <c r="AU23" s="186"/>
      <c r="AV23" s="186"/>
      <c r="AW23" s="186"/>
      <c r="AX23" s="186"/>
      <c r="AY23" s="186"/>
      <c r="AZ23" s="186"/>
      <c r="BA23" s="186"/>
      <c r="BB23" s="187"/>
      <c r="BC23" s="191"/>
      <c r="BD23" s="192"/>
      <c r="BE23" s="192"/>
      <c r="BF23" s="192"/>
      <c r="BG23" s="192"/>
      <c r="BH23" s="192"/>
      <c r="BI23" s="192"/>
      <c r="BJ23" s="192"/>
      <c r="BK23" s="192"/>
      <c r="BL23" s="192"/>
      <c r="BM23" s="192"/>
      <c r="BN23" s="192"/>
      <c r="BO23" s="192"/>
      <c r="BP23" s="192"/>
      <c r="BQ23" s="192"/>
      <c r="BR23" s="192"/>
      <c r="BS23" s="192"/>
      <c r="BT23" s="192"/>
      <c r="BU23" s="192"/>
      <c r="BV23" s="192"/>
      <c r="BW23" s="192"/>
      <c r="BX23" s="193"/>
      <c r="BY23" s="191"/>
      <c r="BZ23" s="192"/>
      <c r="CA23" s="192"/>
      <c r="CB23" s="192"/>
      <c r="CC23" s="192"/>
      <c r="CD23" s="192"/>
      <c r="CE23" s="192"/>
      <c r="CF23" s="192"/>
      <c r="CG23" s="192"/>
      <c r="CH23" s="192"/>
      <c r="CI23" s="192"/>
      <c r="CJ23" s="192"/>
      <c r="CK23" s="192"/>
      <c r="CL23" s="192"/>
      <c r="CM23" s="192"/>
      <c r="CN23" s="193"/>
      <c r="CO23" s="191"/>
      <c r="CP23" s="192"/>
      <c r="CQ23" s="192"/>
      <c r="CR23" s="192"/>
      <c r="CS23" s="192"/>
      <c r="CT23" s="192"/>
      <c r="CU23" s="192"/>
      <c r="CV23" s="192"/>
      <c r="CW23" s="192"/>
      <c r="CX23" s="192"/>
      <c r="CY23" s="192"/>
      <c r="CZ23" s="192"/>
      <c r="DA23" s="192"/>
      <c r="DB23" s="192"/>
      <c r="DC23" s="192"/>
      <c r="DD23" s="195"/>
    </row>
    <row r="24" spans="1:108" s="16" customFormat="1" ht="13.5" customHeight="1">
      <c r="A24" s="172" t="s">
        <v>132</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3"/>
      <c r="AB24" s="174"/>
      <c r="AC24" s="175"/>
      <c r="AD24" s="175"/>
      <c r="AE24" s="175"/>
      <c r="AF24" s="175"/>
      <c r="AG24" s="175"/>
      <c r="AH24" s="175" t="s">
        <v>132</v>
      </c>
      <c r="AI24" s="175"/>
      <c r="AJ24" s="175"/>
      <c r="AK24" s="175"/>
      <c r="AL24" s="175"/>
      <c r="AM24" s="175"/>
      <c r="AN24" s="175"/>
      <c r="AO24" s="175"/>
      <c r="AP24" s="175"/>
      <c r="AQ24" s="175"/>
      <c r="AR24" s="175"/>
      <c r="AS24" s="175"/>
      <c r="AT24" s="175"/>
      <c r="AU24" s="175"/>
      <c r="AV24" s="175"/>
      <c r="AW24" s="175"/>
      <c r="AX24" s="175"/>
      <c r="AY24" s="175"/>
      <c r="AZ24" s="175"/>
      <c r="BA24" s="175"/>
      <c r="BB24" s="175"/>
      <c r="BC24" s="170" t="s">
        <v>132</v>
      </c>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t="s">
        <v>132</v>
      </c>
      <c r="BZ24" s="170"/>
      <c r="CA24" s="170"/>
      <c r="CB24" s="170"/>
      <c r="CC24" s="170"/>
      <c r="CD24" s="170"/>
      <c r="CE24" s="170"/>
      <c r="CF24" s="170"/>
      <c r="CG24" s="170"/>
      <c r="CH24" s="170"/>
      <c r="CI24" s="170"/>
      <c r="CJ24" s="170"/>
      <c r="CK24" s="170"/>
      <c r="CL24" s="170"/>
      <c r="CM24" s="170"/>
      <c r="CN24" s="170"/>
      <c r="CO24" s="170" t="s">
        <v>132</v>
      </c>
      <c r="CP24" s="170"/>
      <c r="CQ24" s="170"/>
      <c r="CR24" s="170"/>
      <c r="CS24" s="170"/>
      <c r="CT24" s="170"/>
      <c r="CU24" s="170"/>
      <c r="CV24" s="170"/>
      <c r="CW24" s="170"/>
      <c r="CX24" s="170"/>
      <c r="CY24" s="170"/>
      <c r="CZ24" s="170"/>
      <c r="DA24" s="170"/>
      <c r="DB24" s="170"/>
      <c r="DC24" s="170"/>
      <c r="DD24" s="171"/>
    </row>
    <row r="25" spans="1:108" s="16" customFormat="1" ht="13.5" customHeight="1">
      <c r="A25" s="172" t="s">
        <v>132</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3"/>
      <c r="AB25" s="174"/>
      <c r="AC25" s="175"/>
      <c r="AD25" s="175"/>
      <c r="AE25" s="175"/>
      <c r="AF25" s="175"/>
      <c r="AG25" s="175"/>
      <c r="AH25" s="175" t="s">
        <v>132</v>
      </c>
      <c r="AI25" s="175"/>
      <c r="AJ25" s="175"/>
      <c r="AK25" s="175"/>
      <c r="AL25" s="175"/>
      <c r="AM25" s="175"/>
      <c r="AN25" s="175"/>
      <c r="AO25" s="175"/>
      <c r="AP25" s="175"/>
      <c r="AQ25" s="175"/>
      <c r="AR25" s="175"/>
      <c r="AS25" s="175"/>
      <c r="AT25" s="175"/>
      <c r="AU25" s="175"/>
      <c r="AV25" s="175"/>
      <c r="AW25" s="175"/>
      <c r="AX25" s="175"/>
      <c r="AY25" s="175"/>
      <c r="AZ25" s="175"/>
      <c r="BA25" s="175"/>
      <c r="BB25" s="175"/>
      <c r="BC25" s="170" t="s">
        <v>132</v>
      </c>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t="s">
        <v>132</v>
      </c>
      <c r="BZ25" s="170"/>
      <c r="CA25" s="170"/>
      <c r="CB25" s="170"/>
      <c r="CC25" s="170"/>
      <c r="CD25" s="170"/>
      <c r="CE25" s="170"/>
      <c r="CF25" s="170"/>
      <c r="CG25" s="170"/>
      <c r="CH25" s="170"/>
      <c r="CI25" s="170"/>
      <c r="CJ25" s="170"/>
      <c r="CK25" s="170"/>
      <c r="CL25" s="170"/>
      <c r="CM25" s="170"/>
      <c r="CN25" s="170"/>
      <c r="CO25" s="170" t="s">
        <v>132</v>
      </c>
      <c r="CP25" s="170"/>
      <c r="CQ25" s="170"/>
      <c r="CR25" s="170"/>
      <c r="CS25" s="170"/>
      <c r="CT25" s="170"/>
      <c r="CU25" s="170"/>
      <c r="CV25" s="170"/>
      <c r="CW25" s="170"/>
      <c r="CX25" s="170"/>
      <c r="CY25" s="170"/>
      <c r="CZ25" s="170"/>
      <c r="DA25" s="170"/>
      <c r="DB25" s="170"/>
      <c r="DC25" s="170"/>
      <c r="DD25" s="171"/>
    </row>
    <row r="26" spans="1:108" s="16" customFormat="1" ht="13.5" customHeight="1">
      <c r="A26" s="172" t="s">
        <v>132</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3"/>
      <c r="AB26" s="174"/>
      <c r="AC26" s="175"/>
      <c r="AD26" s="175"/>
      <c r="AE26" s="175"/>
      <c r="AF26" s="175"/>
      <c r="AG26" s="175"/>
      <c r="AH26" s="175" t="s">
        <v>132</v>
      </c>
      <c r="AI26" s="175"/>
      <c r="AJ26" s="175"/>
      <c r="AK26" s="175"/>
      <c r="AL26" s="175"/>
      <c r="AM26" s="175"/>
      <c r="AN26" s="175"/>
      <c r="AO26" s="175"/>
      <c r="AP26" s="175"/>
      <c r="AQ26" s="175"/>
      <c r="AR26" s="175"/>
      <c r="AS26" s="175"/>
      <c r="AT26" s="175"/>
      <c r="AU26" s="175"/>
      <c r="AV26" s="175"/>
      <c r="AW26" s="175"/>
      <c r="AX26" s="175"/>
      <c r="AY26" s="175"/>
      <c r="AZ26" s="175"/>
      <c r="BA26" s="175"/>
      <c r="BB26" s="175"/>
      <c r="BC26" s="170" t="s">
        <v>132</v>
      </c>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t="s">
        <v>132</v>
      </c>
      <c r="BZ26" s="170"/>
      <c r="CA26" s="170"/>
      <c r="CB26" s="170"/>
      <c r="CC26" s="170"/>
      <c r="CD26" s="170"/>
      <c r="CE26" s="170"/>
      <c r="CF26" s="170"/>
      <c r="CG26" s="170"/>
      <c r="CH26" s="170"/>
      <c r="CI26" s="170"/>
      <c r="CJ26" s="170"/>
      <c r="CK26" s="170"/>
      <c r="CL26" s="170"/>
      <c r="CM26" s="170"/>
      <c r="CN26" s="170"/>
      <c r="CO26" s="170" t="s">
        <v>132</v>
      </c>
      <c r="CP26" s="170"/>
      <c r="CQ26" s="170"/>
      <c r="CR26" s="170"/>
      <c r="CS26" s="170"/>
      <c r="CT26" s="170"/>
      <c r="CU26" s="170"/>
      <c r="CV26" s="170"/>
      <c r="CW26" s="170"/>
      <c r="CX26" s="170"/>
      <c r="CY26" s="170"/>
      <c r="CZ26" s="170"/>
      <c r="DA26" s="170"/>
      <c r="DB26" s="170"/>
      <c r="DC26" s="170"/>
      <c r="DD26" s="171"/>
    </row>
    <row r="27" spans="1:108" s="16" customFormat="1" ht="13.5" customHeight="1">
      <c r="A27" s="172" t="s">
        <v>132</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3"/>
      <c r="AB27" s="174"/>
      <c r="AC27" s="175"/>
      <c r="AD27" s="175"/>
      <c r="AE27" s="175"/>
      <c r="AF27" s="175"/>
      <c r="AG27" s="175"/>
      <c r="AH27" s="175" t="s">
        <v>132</v>
      </c>
      <c r="AI27" s="175"/>
      <c r="AJ27" s="175"/>
      <c r="AK27" s="175"/>
      <c r="AL27" s="175"/>
      <c r="AM27" s="175"/>
      <c r="AN27" s="175"/>
      <c r="AO27" s="175"/>
      <c r="AP27" s="175"/>
      <c r="AQ27" s="175"/>
      <c r="AR27" s="175"/>
      <c r="AS27" s="175"/>
      <c r="AT27" s="175"/>
      <c r="AU27" s="175"/>
      <c r="AV27" s="175"/>
      <c r="AW27" s="175"/>
      <c r="AX27" s="175"/>
      <c r="AY27" s="175"/>
      <c r="AZ27" s="175"/>
      <c r="BA27" s="175"/>
      <c r="BB27" s="175"/>
      <c r="BC27" s="170" t="s">
        <v>132</v>
      </c>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t="s">
        <v>132</v>
      </c>
      <c r="BZ27" s="170"/>
      <c r="CA27" s="170"/>
      <c r="CB27" s="170"/>
      <c r="CC27" s="170"/>
      <c r="CD27" s="170"/>
      <c r="CE27" s="170"/>
      <c r="CF27" s="170"/>
      <c r="CG27" s="170"/>
      <c r="CH27" s="170"/>
      <c r="CI27" s="170"/>
      <c r="CJ27" s="170"/>
      <c r="CK27" s="170"/>
      <c r="CL27" s="170"/>
      <c r="CM27" s="170"/>
      <c r="CN27" s="170"/>
      <c r="CO27" s="170" t="s">
        <v>132</v>
      </c>
      <c r="CP27" s="170"/>
      <c r="CQ27" s="170"/>
      <c r="CR27" s="170"/>
      <c r="CS27" s="170"/>
      <c r="CT27" s="170"/>
      <c r="CU27" s="170"/>
      <c r="CV27" s="170"/>
      <c r="CW27" s="170"/>
      <c r="CX27" s="170"/>
      <c r="CY27" s="170"/>
      <c r="CZ27" s="170"/>
      <c r="DA27" s="170"/>
      <c r="DB27" s="170"/>
      <c r="DC27" s="170"/>
      <c r="DD27" s="171"/>
    </row>
    <row r="28" spans="1:108" s="16" customFormat="1" ht="13.5" customHeight="1">
      <c r="A28" s="180" t="s">
        <v>209</v>
      </c>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1"/>
      <c r="AB28" s="174" t="s">
        <v>210</v>
      </c>
      <c r="AC28" s="175"/>
      <c r="AD28" s="175"/>
      <c r="AE28" s="175"/>
      <c r="AF28" s="175"/>
      <c r="AG28" s="175"/>
      <c r="AH28" s="175" t="s">
        <v>211</v>
      </c>
      <c r="AI28" s="175"/>
      <c r="AJ28" s="175"/>
      <c r="AK28" s="175"/>
      <c r="AL28" s="175"/>
      <c r="AM28" s="175"/>
      <c r="AN28" s="175"/>
      <c r="AO28" s="175"/>
      <c r="AP28" s="175"/>
      <c r="AQ28" s="175"/>
      <c r="AR28" s="175"/>
      <c r="AS28" s="175"/>
      <c r="AT28" s="175"/>
      <c r="AU28" s="175"/>
      <c r="AV28" s="175"/>
      <c r="AW28" s="175"/>
      <c r="AX28" s="175"/>
      <c r="AY28" s="175"/>
      <c r="AZ28" s="175"/>
      <c r="BA28" s="175"/>
      <c r="BB28" s="175"/>
      <c r="BC28" s="169">
        <f>BC29+BC31</f>
        <v>561279.849999994</v>
      </c>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69">
        <f>BY29+BY31</f>
        <v>-862773.5300000012</v>
      </c>
      <c r="BZ28" s="170"/>
      <c r="CA28" s="170"/>
      <c r="CB28" s="170"/>
      <c r="CC28" s="170"/>
      <c r="CD28" s="170"/>
      <c r="CE28" s="170"/>
      <c r="CF28" s="170"/>
      <c r="CG28" s="170"/>
      <c r="CH28" s="170"/>
      <c r="CI28" s="170"/>
      <c r="CJ28" s="170"/>
      <c r="CK28" s="170"/>
      <c r="CL28" s="170"/>
      <c r="CM28" s="170"/>
      <c r="CN28" s="170"/>
      <c r="CO28" s="169">
        <f>BC28-BY28</f>
        <v>1424053.3799999952</v>
      </c>
      <c r="CP28" s="170"/>
      <c r="CQ28" s="170"/>
      <c r="CR28" s="170"/>
      <c r="CS28" s="170"/>
      <c r="CT28" s="170"/>
      <c r="CU28" s="170"/>
      <c r="CV28" s="170"/>
      <c r="CW28" s="170"/>
      <c r="CX28" s="170"/>
      <c r="CY28" s="170"/>
      <c r="CZ28" s="170"/>
      <c r="DA28" s="170"/>
      <c r="DB28" s="170"/>
      <c r="DC28" s="170"/>
      <c r="DD28" s="171"/>
    </row>
    <row r="29" spans="1:108" s="16" customFormat="1" ht="23.25" customHeight="1">
      <c r="A29" s="178" t="s">
        <v>46</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9"/>
      <c r="AB29" s="174" t="s">
        <v>212</v>
      </c>
      <c r="AC29" s="175"/>
      <c r="AD29" s="175"/>
      <c r="AE29" s="175"/>
      <c r="AF29" s="175"/>
      <c r="AG29" s="175"/>
      <c r="AH29" s="175" t="s">
        <v>213</v>
      </c>
      <c r="AI29" s="175"/>
      <c r="AJ29" s="175"/>
      <c r="AK29" s="175"/>
      <c r="AL29" s="175"/>
      <c r="AM29" s="175"/>
      <c r="AN29" s="175"/>
      <c r="AO29" s="175"/>
      <c r="AP29" s="175"/>
      <c r="AQ29" s="175"/>
      <c r="AR29" s="175"/>
      <c r="AS29" s="175"/>
      <c r="AT29" s="175"/>
      <c r="AU29" s="175"/>
      <c r="AV29" s="175"/>
      <c r="AW29" s="175"/>
      <c r="AX29" s="175"/>
      <c r="AY29" s="175"/>
      <c r="AZ29" s="175"/>
      <c r="BA29" s="175"/>
      <c r="BB29" s="175"/>
      <c r="BC29" s="169">
        <f>-стр1!BB13</f>
        <v>-68638300</v>
      </c>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69">
        <v>-62006677.93</v>
      </c>
      <c r="BZ29" s="170"/>
      <c r="CA29" s="170"/>
      <c r="CB29" s="170"/>
      <c r="CC29" s="170"/>
      <c r="CD29" s="170"/>
      <c r="CE29" s="170"/>
      <c r="CF29" s="170"/>
      <c r="CG29" s="170"/>
      <c r="CH29" s="170"/>
      <c r="CI29" s="170"/>
      <c r="CJ29" s="170"/>
      <c r="CK29" s="170"/>
      <c r="CL29" s="170"/>
      <c r="CM29" s="170"/>
      <c r="CN29" s="170"/>
      <c r="CO29" s="170" t="s">
        <v>202</v>
      </c>
      <c r="CP29" s="170"/>
      <c r="CQ29" s="170"/>
      <c r="CR29" s="170"/>
      <c r="CS29" s="170"/>
      <c r="CT29" s="170"/>
      <c r="CU29" s="170"/>
      <c r="CV29" s="170"/>
      <c r="CW29" s="170"/>
      <c r="CX29" s="170"/>
      <c r="CY29" s="170"/>
      <c r="CZ29" s="170"/>
      <c r="DA29" s="170"/>
      <c r="DB29" s="170"/>
      <c r="DC29" s="170"/>
      <c r="DD29" s="171"/>
    </row>
    <row r="30" spans="1:108" s="16" customFormat="1" ht="13.5" customHeight="1">
      <c r="A30" s="172" t="s">
        <v>132</v>
      </c>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3"/>
      <c r="AB30" s="174"/>
      <c r="AC30" s="175"/>
      <c r="AD30" s="175"/>
      <c r="AE30" s="175"/>
      <c r="AF30" s="175"/>
      <c r="AG30" s="175"/>
      <c r="AH30" s="175" t="s">
        <v>132</v>
      </c>
      <c r="AI30" s="175"/>
      <c r="AJ30" s="175"/>
      <c r="AK30" s="175"/>
      <c r="AL30" s="175"/>
      <c r="AM30" s="175"/>
      <c r="AN30" s="175"/>
      <c r="AO30" s="175"/>
      <c r="AP30" s="175"/>
      <c r="AQ30" s="175"/>
      <c r="AR30" s="175"/>
      <c r="AS30" s="175"/>
      <c r="AT30" s="175"/>
      <c r="AU30" s="175"/>
      <c r="AV30" s="175"/>
      <c r="AW30" s="175"/>
      <c r="AX30" s="175"/>
      <c r="AY30" s="175"/>
      <c r="AZ30" s="175"/>
      <c r="BA30" s="175"/>
      <c r="BB30" s="175"/>
      <c r="BC30" s="170" t="s">
        <v>132</v>
      </c>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t="s">
        <v>132</v>
      </c>
      <c r="BZ30" s="170"/>
      <c r="CA30" s="170"/>
      <c r="CB30" s="170"/>
      <c r="CC30" s="170"/>
      <c r="CD30" s="170"/>
      <c r="CE30" s="170"/>
      <c r="CF30" s="170"/>
      <c r="CG30" s="170"/>
      <c r="CH30" s="170"/>
      <c r="CI30" s="170"/>
      <c r="CJ30" s="170"/>
      <c r="CK30" s="170"/>
      <c r="CL30" s="170"/>
      <c r="CM30" s="170"/>
      <c r="CN30" s="170"/>
      <c r="CO30" s="170" t="s">
        <v>202</v>
      </c>
      <c r="CP30" s="170"/>
      <c r="CQ30" s="170"/>
      <c r="CR30" s="170"/>
      <c r="CS30" s="170"/>
      <c r="CT30" s="170"/>
      <c r="CU30" s="170"/>
      <c r="CV30" s="170"/>
      <c r="CW30" s="170"/>
      <c r="CX30" s="170"/>
      <c r="CY30" s="170"/>
      <c r="CZ30" s="170"/>
      <c r="DA30" s="170"/>
      <c r="DB30" s="170"/>
      <c r="DC30" s="170"/>
      <c r="DD30" s="171"/>
    </row>
    <row r="31" spans="1:108" s="16" customFormat="1" ht="23.25" customHeight="1">
      <c r="A31" s="176" t="s">
        <v>47</v>
      </c>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7"/>
      <c r="AB31" s="174" t="s">
        <v>214</v>
      </c>
      <c r="AC31" s="175"/>
      <c r="AD31" s="175"/>
      <c r="AE31" s="175"/>
      <c r="AF31" s="175"/>
      <c r="AG31" s="175"/>
      <c r="AH31" s="175" t="s">
        <v>215</v>
      </c>
      <c r="AI31" s="175"/>
      <c r="AJ31" s="175"/>
      <c r="AK31" s="175"/>
      <c r="AL31" s="175"/>
      <c r="AM31" s="175"/>
      <c r="AN31" s="175"/>
      <c r="AO31" s="175"/>
      <c r="AP31" s="175"/>
      <c r="AQ31" s="175"/>
      <c r="AR31" s="175"/>
      <c r="AS31" s="175"/>
      <c r="AT31" s="175"/>
      <c r="AU31" s="175"/>
      <c r="AV31" s="175"/>
      <c r="AW31" s="175"/>
      <c r="AX31" s="175"/>
      <c r="AY31" s="175"/>
      <c r="AZ31" s="175"/>
      <c r="BA31" s="175"/>
      <c r="BB31" s="175"/>
      <c r="BC31" s="169">
        <f>стр2!AT7</f>
        <v>69199579.85</v>
      </c>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69">
        <v>61143904.4</v>
      </c>
      <c r="BZ31" s="170"/>
      <c r="CA31" s="170"/>
      <c r="CB31" s="170"/>
      <c r="CC31" s="170"/>
      <c r="CD31" s="170"/>
      <c r="CE31" s="170"/>
      <c r="CF31" s="170"/>
      <c r="CG31" s="170"/>
      <c r="CH31" s="170"/>
      <c r="CI31" s="170"/>
      <c r="CJ31" s="170"/>
      <c r="CK31" s="170"/>
      <c r="CL31" s="170"/>
      <c r="CM31" s="170"/>
      <c r="CN31" s="170"/>
      <c r="CO31" s="170" t="s">
        <v>202</v>
      </c>
      <c r="CP31" s="170"/>
      <c r="CQ31" s="170"/>
      <c r="CR31" s="170"/>
      <c r="CS31" s="170"/>
      <c r="CT31" s="170"/>
      <c r="CU31" s="170"/>
      <c r="CV31" s="170"/>
      <c r="CW31" s="170"/>
      <c r="CX31" s="170"/>
      <c r="CY31" s="170"/>
      <c r="CZ31" s="170"/>
      <c r="DA31" s="170"/>
      <c r="DB31" s="170"/>
      <c r="DC31" s="170"/>
      <c r="DD31" s="171"/>
    </row>
    <row r="32" spans="1:108" ht="14.25" customHeight="1" thickBot="1">
      <c r="A32" s="165" t="s">
        <v>132</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6"/>
      <c r="AB32" s="167"/>
      <c r="AC32" s="168"/>
      <c r="AD32" s="168"/>
      <c r="AE32" s="168"/>
      <c r="AF32" s="168"/>
      <c r="AG32" s="168"/>
      <c r="AH32" s="168" t="s">
        <v>132</v>
      </c>
      <c r="AI32" s="168"/>
      <c r="AJ32" s="168"/>
      <c r="AK32" s="168"/>
      <c r="AL32" s="168"/>
      <c r="AM32" s="168"/>
      <c r="AN32" s="168"/>
      <c r="AO32" s="168"/>
      <c r="AP32" s="168"/>
      <c r="AQ32" s="168"/>
      <c r="AR32" s="168"/>
      <c r="AS32" s="168"/>
      <c r="AT32" s="168"/>
      <c r="AU32" s="168"/>
      <c r="AV32" s="168"/>
      <c r="AW32" s="168"/>
      <c r="AX32" s="168"/>
      <c r="AY32" s="168"/>
      <c r="AZ32" s="168"/>
      <c r="BA32" s="168"/>
      <c r="BB32" s="168"/>
      <c r="BC32" s="163" t="s">
        <v>132</v>
      </c>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t="s">
        <v>132</v>
      </c>
      <c r="BZ32" s="163"/>
      <c r="CA32" s="163"/>
      <c r="CB32" s="163"/>
      <c r="CC32" s="163"/>
      <c r="CD32" s="163"/>
      <c r="CE32" s="163"/>
      <c r="CF32" s="163"/>
      <c r="CG32" s="163"/>
      <c r="CH32" s="163"/>
      <c r="CI32" s="163"/>
      <c r="CJ32" s="163"/>
      <c r="CK32" s="163"/>
      <c r="CL32" s="163"/>
      <c r="CM32" s="163"/>
      <c r="CN32" s="163"/>
      <c r="CO32" s="163" t="s">
        <v>202</v>
      </c>
      <c r="CP32" s="163"/>
      <c r="CQ32" s="163"/>
      <c r="CR32" s="163"/>
      <c r="CS32" s="163"/>
      <c r="CT32" s="163"/>
      <c r="CU32" s="163"/>
      <c r="CV32" s="163"/>
      <c r="CW32" s="163"/>
      <c r="CX32" s="163"/>
      <c r="CY32" s="163"/>
      <c r="CZ32" s="163"/>
      <c r="DA32" s="163"/>
      <c r="DB32" s="163"/>
      <c r="DC32" s="163"/>
      <c r="DD32" s="164"/>
    </row>
    <row r="33" spans="1:108"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row>
    <row r="34" spans="29:32" ht="16.5" customHeight="1">
      <c r="AC34" s="10"/>
      <c r="AD34" s="10"/>
      <c r="AE34" s="10"/>
      <c r="AF34" s="10"/>
    </row>
    <row r="35" spans="1:66" s="1" customFormat="1" ht="12.75">
      <c r="A35" s="1" t="s">
        <v>216</v>
      </c>
      <c r="O35" s="161"/>
      <c r="P35" s="161"/>
      <c r="Q35" s="161"/>
      <c r="R35" s="161"/>
      <c r="S35" s="161"/>
      <c r="T35" s="161"/>
      <c r="U35" s="161"/>
      <c r="V35" s="161"/>
      <c r="W35" s="161"/>
      <c r="X35" s="161"/>
      <c r="Y35" s="161"/>
      <c r="Z35" s="161"/>
      <c r="AA35" s="161"/>
      <c r="AB35" s="161"/>
      <c r="AC35" s="161"/>
      <c r="AD35" s="161"/>
      <c r="AE35" s="161"/>
      <c r="AF35" s="161"/>
      <c r="AI35" s="162" t="s">
        <v>42</v>
      </c>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row>
    <row r="36" spans="15:66" s="1" customFormat="1" ht="12.75">
      <c r="O36" s="157" t="s">
        <v>217</v>
      </c>
      <c r="P36" s="157"/>
      <c r="Q36" s="157"/>
      <c r="R36" s="157"/>
      <c r="S36" s="157"/>
      <c r="T36" s="157"/>
      <c r="U36" s="157"/>
      <c r="V36" s="157"/>
      <c r="W36" s="157"/>
      <c r="X36" s="157"/>
      <c r="Y36" s="157"/>
      <c r="Z36" s="157"/>
      <c r="AA36" s="157"/>
      <c r="AB36" s="157"/>
      <c r="AC36" s="157"/>
      <c r="AD36" s="157"/>
      <c r="AE36" s="157"/>
      <c r="AF36" s="157"/>
      <c r="AI36" s="157" t="s">
        <v>218</v>
      </c>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row>
    <row r="37" s="1" customFormat="1" ht="20.25" customHeight="1"/>
    <row r="38" s="1" customFormat="1" ht="12.75">
      <c r="A38" s="1" t="s">
        <v>219</v>
      </c>
    </row>
    <row r="39" spans="1:78" s="1" customFormat="1" ht="12.75">
      <c r="A39" s="1" t="s">
        <v>220</v>
      </c>
      <c r="AA39" s="161"/>
      <c r="AB39" s="161"/>
      <c r="AC39" s="161"/>
      <c r="AD39" s="161"/>
      <c r="AE39" s="161"/>
      <c r="AF39" s="161"/>
      <c r="AG39" s="161"/>
      <c r="AH39" s="161"/>
      <c r="AI39" s="161"/>
      <c r="AJ39" s="161"/>
      <c r="AK39" s="161"/>
      <c r="AL39" s="161"/>
      <c r="AM39" s="161"/>
      <c r="AN39" s="161"/>
      <c r="AO39" s="161"/>
      <c r="AP39" s="161"/>
      <c r="AQ39" s="161"/>
      <c r="AR39" s="161"/>
      <c r="AU39" s="162" t="s">
        <v>221</v>
      </c>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row>
    <row r="40" spans="27:78" s="1" customFormat="1" ht="12.75">
      <c r="AA40" s="157" t="s">
        <v>217</v>
      </c>
      <c r="AB40" s="157"/>
      <c r="AC40" s="157"/>
      <c r="AD40" s="157"/>
      <c r="AE40" s="157"/>
      <c r="AF40" s="157"/>
      <c r="AG40" s="157"/>
      <c r="AH40" s="157"/>
      <c r="AI40" s="157"/>
      <c r="AJ40" s="157"/>
      <c r="AK40" s="157"/>
      <c r="AL40" s="157"/>
      <c r="AM40" s="157"/>
      <c r="AN40" s="157"/>
      <c r="AO40" s="157"/>
      <c r="AP40" s="157"/>
      <c r="AQ40" s="157"/>
      <c r="AR40" s="157"/>
      <c r="AU40" s="157" t="s">
        <v>218</v>
      </c>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row>
    <row r="41" s="1" customFormat="1" ht="19.5" customHeight="1"/>
    <row r="42" spans="1:71" s="1" customFormat="1" ht="12.75">
      <c r="A42" s="1" t="s">
        <v>222</v>
      </c>
      <c r="T42" s="161"/>
      <c r="U42" s="161"/>
      <c r="V42" s="161"/>
      <c r="W42" s="161"/>
      <c r="X42" s="161"/>
      <c r="Y42" s="161"/>
      <c r="Z42" s="161"/>
      <c r="AA42" s="161"/>
      <c r="AB42" s="161"/>
      <c r="AC42" s="161"/>
      <c r="AD42" s="161"/>
      <c r="AE42" s="161"/>
      <c r="AF42" s="161"/>
      <c r="AG42" s="161"/>
      <c r="AH42" s="161"/>
      <c r="AI42" s="161"/>
      <c r="AJ42" s="161"/>
      <c r="AK42" s="161"/>
      <c r="AN42" s="162" t="s">
        <v>223</v>
      </c>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row>
    <row r="43" spans="20:71" s="1" customFormat="1" ht="12.75">
      <c r="T43" s="157" t="s">
        <v>217</v>
      </c>
      <c r="U43" s="157"/>
      <c r="V43" s="157"/>
      <c r="W43" s="157"/>
      <c r="X43" s="157"/>
      <c r="Y43" s="157"/>
      <c r="Z43" s="157"/>
      <c r="AA43" s="157"/>
      <c r="AB43" s="157"/>
      <c r="AC43" s="157"/>
      <c r="AD43" s="157"/>
      <c r="AE43" s="157"/>
      <c r="AF43" s="157"/>
      <c r="AG43" s="157"/>
      <c r="AH43" s="157"/>
      <c r="AI43" s="157"/>
      <c r="AJ43" s="157"/>
      <c r="AK43" s="157"/>
      <c r="AN43" s="157" t="s">
        <v>218</v>
      </c>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row>
    <row r="44" s="1" customFormat="1" ht="19.5" customHeight="1"/>
    <row r="45" spans="1:37" s="1" customFormat="1" ht="12.75">
      <c r="A45" s="156" t="s">
        <v>224</v>
      </c>
      <c r="B45" s="156"/>
      <c r="C45" s="159" t="s">
        <v>376</v>
      </c>
      <c r="D45" s="159"/>
      <c r="E45" s="159"/>
      <c r="F45" s="159"/>
      <c r="G45" s="159"/>
      <c r="H45" s="160" t="s">
        <v>224</v>
      </c>
      <c r="I45" s="160"/>
      <c r="J45" s="155" t="s">
        <v>303</v>
      </c>
      <c r="K45" s="155"/>
      <c r="L45" s="155"/>
      <c r="M45" s="155"/>
      <c r="N45" s="155"/>
      <c r="O45" s="155"/>
      <c r="P45" s="155"/>
      <c r="Q45" s="155"/>
      <c r="R45" s="155"/>
      <c r="S45" s="155"/>
      <c r="T45" s="155"/>
      <c r="U45" s="155"/>
      <c r="V45" s="155"/>
      <c r="W45" s="155"/>
      <c r="X45" s="155"/>
      <c r="Y45" s="155"/>
      <c r="Z45" s="155"/>
      <c r="AA45" s="155"/>
      <c r="AB45" s="155"/>
      <c r="AC45" s="156">
        <v>2015</v>
      </c>
      <c r="AD45" s="156"/>
      <c r="AE45" s="156"/>
      <c r="AF45" s="156"/>
      <c r="AG45" s="156"/>
      <c r="AH45" s="158"/>
      <c r="AI45" s="158"/>
      <c r="AJ45" s="11"/>
      <c r="AK45" s="1" t="s">
        <v>225</v>
      </c>
    </row>
    <row r="46" s="1" customFormat="1" ht="12.75">
      <c r="J46" s="11"/>
    </row>
    <row r="47" s="1" customFormat="1" ht="12.75"/>
  </sheetData>
  <sheetProtection/>
  <mergeCells count="184">
    <mergeCell ref="A4:AA4"/>
    <mergeCell ref="A18:AA18"/>
    <mergeCell ref="AB18:AG18"/>
    <mergeCell ref="AH18:BB18"/>
    <mergeCell ref="A13:AA13"/>
    <mergeCell ref="A8:AA8"/>
    <mergeCell ref="AB8:AG9"/>
    <mergeCell ref="AH8:BB9"/>
    <mergeCell ref="AH5:BB5"/>
    <mergeCell ref="A14:AA14"/>
    <mergeCell ref="AH3:BB3"/>
    <mergeCell ref="AB4:AG4"/>
    <mergeCell ref="AH4:BB4"/>
    <mergeCell ref="BY4:CN4"/>
    <mergeCell ref="BC4:BX4"/>
    <mergeCell ref="A2:DD2"/>
    <mergeCell ref="BY8:CN9"/>
    <mergeCell ref="A3:AA3"/>
    <mergeCell ref="AB3:AG3"/>
    <mergeCell ref="CO3:DD3"/>
    <mergeCell ref="BY3:CN3"/>
    <mergeCell ref="BC3:BX3"/>
    <mergeCell ref="BY5:CN5"/>
    <mergeCell ref="CO4:DD4"/>
    <mergeCell ref="CO6:DD7"/>
    <mergeCell ref="BC5:BX5"/>
    <mergeCell ref="CO5:DD5"/>
    <mergeCell ref="A6:AA6"/>
    <mergeCell ref="AB6:AG7"/>
    <mergeCell ref="AH6:BB7"/>
    <mergeCell ref="BY6:CN7"/>
    <mergeCell ref="BC6:BX7"/>
    <mergeCell ref="A7:AA7"/>
    <mergeCell ref="A5:AA5"/>
    <mergeCell ref="AB5:AG5"/>
    <mergeCell ref="CO8:DD9"/>
    <mergeCell ref="BC10:BX10"/>
    <mergeCell ref="BY10:CN10"/>
    <mergeCell ref="CO10:DD10"/>
    <mergeCell ref="BC8:BX9"/>
    <mergeCell ref="BY14:CN14"/>
    <mergeCell ref="CO14:DD14"/>
    <mergeCell ref="A9:AA9"/>
    <mergeCell ref="A10:AA10"/>
    <mergeCell ref="AB10:AG10"/>
    <mergeCell ref="AH10:BB10"/>
    <mergeCell ref="CO11:DD11"/>
    <mergeCell ref="A12:AA12"/>
    <mergeCell ref="AB12:AG12"/>
    <mergeCell ref="AH12:BB12"/>
    <mergeCell ref="AB14:AG14"/>
    <mergeCell ref="AH14:BB14"/>
    <mergeCell ref="BC14:BX14"/>
    <mergeCell ref="A11:AA11"/>
    <mergeCell ref="AB11:AG11"/>
    <mergeCell ref="AH11:BB11"/>
    <mergeCell ref="BY11:CN11"/>
    <mergeCell ref="CO12:DD12"/>
    <mergeCell ref="BC11:BX11"/>
    <mergeCell ref="AB13:AG13"/>
    <mergeCell ref="AH13:BB13"/>
    <mergeCell ref="BC13:BX13"/>
    <mergeCell ref="CO13:DD13"/>
    <mergeCell ref="BC12:BX12"/>
    <mergeCell ref="BY12:CN12"/>
    <mergeCell ref="BY13:CN13"/>
    <mergeCell ref="BC16:BX16"/>
    <mergeCell ref="AB15:AG15"/>
    <mergeCell ref="AH15:BB15"/>
    <mergeCell ref="BC15:BX15"/>
    <mergeCell ref="AB16:AG16"/>
    <mergeCell ref="A19:AA19"/>
    <mergeCell ref="AH16:BB16"/>
    <mergeCell ref="BY15:CN15"/>
    <mergeCell ref="CO15:DD15"/>
    <mergeCell ref="BY16:CN16"/>
    <mergeCell ref="CO16:DD16"/>
    <mergeCell ref="BY17:CN17"/>
    <mergeCell ref="CO17:DD17"/>
    <mergeCell ref="A15:AA15"/>
    <mergeCell ref="A16:AA16"/>
    <mergeCell ref="A20:AA20"/>
    <mergeCell ref="AB20:AG20"/>
    <mergeCell ref="AH20:BB20"/>
    <mergeCell ref="BC20:BX20"/>
    <mergeCell ref="A17:AA17"/>
    <mergeCell ref="AB17:AG17"/>
    <mergeCell ref="AH17:BB17"/>
    <mergeCell ref="BC17:BX17"/>
    <mergeCell ref="AB19:AG19"/>
    <mergeCell ref="AH19:BB19"/>
    <mergeCell ref="BY18:CN18"/>
    <mergeCell ref="CO18:DD18"/>
    <mergeCell ref="CO19:DD19"/>
    <mergeCell ref="BC19:BX19"/>
    <mergeCell ref="BC18:BX18"/>
    <mergeCell ref="BY19:CN19"/>
    <mergeCell ref="CO22:DD23"/>
    <mergeCell ref="BC22:BX23"/>
    <mergeCell ref="BC21:BX21"/>
    <mergeCell ref="A23:AA23"/>
    <mergeCell ref="A21:AA21"/>
    <mergeCell ref="A22:AA22"/>
    <mergeCell ref="AB22:AG23"/>
    <mergeCell ref="BY20:CN20"/>
    <mergeCell ref="CO20:DD20"/>
    <mergeCell ref="BY21:CN21"/>
    <mergeCell ref="CO21:DD21"/>
    <mergeCell ref="A24:AA24"/>
    <mergeCell ref="AB24:AG24"/>
    <mergeCell ref="AH24:BB24"/>
    <mergeCell ref="BC24:BX24"/>
    <mergeCell ref="A25:AA25"/>
    <mergeCell ref="AB25:AG25"/>
    <mergeCell ref="AH25:BB25"/>
    <mergeCell ref="BC25:BX25"/>
    <mergeCell ref="BY26:CN26"/>
    <mergeCell ref="CO26:DD26"/>
    <mergeCell ref="AB21:AG21"/>
    <mergeCell ref="AH21:BB21"/>
    <mergeCell ref="AH22:BB23"/>
    <mergeCell ref="BY24:CN24"/>
    <mergeCell ref="CO24:DD24"/>
    <mergeCell ref="BY25:CN25"/>
    <mergeCell ref="CO25:DD25"/>
    <mergeCell ref="BY22:CN23"/>
    <mergeCell ref="BY27:CN27"/>
    <mergeCell ref="CO27:DD27"/>
    <mergeCell ref="A26:AA26"/>
    <mergeCell ref="AB26:AG26"/>
    <mergeCell ref="A27:AA27"/>
    <mergeCell ref="AB27:AG27"/>
    <mergeCell ref="AH27:BB27"/>
    <mergeCell ref="BC27:BX27"/>
    <mergeCell ref="AH26:BB26"/>
    <mergeCell ref="BC26:BX26"/>
    <mergeCell ref="A28:AA28"/>
    <mergeCell ref="AB28:AG28"/>
    <mergeCell ref="AH28:BB28"/>
    <mergeCell ref="BC28:BX28"/>
    <mergeCell ref="BY30:CN30"/>
    <mergeCell ref="CO30:DD30"/>
    <mergeCell ref="A29:AA29"/>
    <mergeCell ref="AB29:AG29"/>
    <mergeCell ref="AH29:BB29"/>
    <mergeCell ref="BC29:BX29"/>
    <mergeCell ref="BY28:CN28"/>
    <mergeCell ref="CO28:DD28"/>
    <mergeCell ref="BY29:CN29"/>
    <mergeCell ref="CO29:DD29"/>
    <mergeCell ref="BY31:CN31"/>
    <mergeCell ref="CO31:DD31"/>
    <mergeCell ref="A30:AA30"/>
    <mergeCell ref="AB30:AG30"/>
    <mergeCell ref="A31:AA31"/>
    <mergeCell ref="AB31:AG31"/>
    <mergeCell ref="AH31:BB31"/>
    <mergeCell ref="BC31:BX31"/>
    <mergeCell ref="AH30:BB30"/>
    <mergeCell ref="BC30:BX30"/>
    <mergeCell ref="BY32:CN32"/>
    <mergeCell ref="CO32:DD32"/>
    <mergeCell ref="O35:AF35"/>
    <mergeCell ref="AI35:BN35"/>
    <mergeCell ref="A32:AA32"/>
    <mergeCell ref="AB32:AG32"/>
    <mergeCell ref="AH32:BB32"/>
    <mergeCell ref="BC32:BX32"/>
    <mergeCell ref="O36:AF36"/>
    <mergeCell ref="AI36:BN36"/>
    <mergeCell ref="AA39:AR39"/>
    <mergeCell ref="AU39:BZ39"/>
    <mergeCell ref="AN43:BS43"/>
    <mergeCell ref="AA40:AR40"/>
    <mergeCell ref="AU40:BZ40"/>
    <mergeCell ref="T42:AK42"/>
    <mergeCell ref="AN42:BS42"/>
    <mergeCell ref="J45:AB45"/>
    <mergeCell ref="AC45:AG45"/>
    <mergeCell ref="A45:B45"/>
    <mergeCell ref="T43:AK43"/>
    <mergeCell ref="AH45:AI45"/>
    <mergeCell ref="C45:G45"/>
    <mergeCell ref="H45:I45"/>
  </mergeCells>
  <printOptions/>
  <pageMargins left="0.7875" right="0.39375" top="0.5902777777777778" bottom="0.39375" header="0.19652777777777777" footer="0.5118055555555556"/>
  <pageSetup horizontalDpi="300" verticalDpi="300" orientation="portrait" paperSize="9" scale="82"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 4Free</cp:lastModifiedBy>
  <cp:lastPrinted>2015-01-20T14:39:14Z</cp:lastPrinted>
  <dcterms:created xsi:type="dcterms:W3CDTF">2010-02-04T12:03:32Z</dcterms:created>
  <dcterms:modified xsi:type="dcterms:W3CDTF">2015-01-20T14:43:37Z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