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1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'стр1'!$A$1:$DA$85</definedName>
    <definedName name="_xlnm.Print_Area" localSheetId="1">'стр2'!$A$1:$CH$198</definedName>
  </definedNames>
  <calcPr fullCalcOnLoad="1"/>
</workbook>
</file>

<file path=xl/sharedStrings.xml><?xml version="1.0" encoding="utf-8"?>
<sst xmlns="http://schemas.openxmlformats.org/spreadsheetml/2006/main" count="852" uniqueCount="488">
  <si>
    <t>Мобилизационная и вневойсковая подготовка</t>
  </si>
  <si>
    <t>951 0203 0000000 000 000</t>
  </si>
  <si>
    <t>951 0309 0000000 000 000</t>
  </si>
  <si>
    <t>Защита населения и территории от чрезвычайных ситуаций природного и технического характера, гражданская оборона</t>
  </si>
  <si>
    <t xml:space="preserve">Безвозмездные перечисления бюджетам </t>
  </si>
  <si>
    <t>951 0309 5210000 000 000</t>
  </si>
  <si>
    <t>951 0300 0000000 000 000</t>
  </si>
  <si>
    <t>Нциональная безопасность и правоохранительная деятельность</t>
  </si>
  <si>
    <t>951 0400 0000000 000 000</t>
  </si>
  <si>
    <t>Национальная экономика</t>
  </si>
  <si>
    <t>951 0200 0000000 000 000</t>
  </si>
  <si>
    <t>Национальная оборона</t>
  </si>
  <si>
    <t>951 0502 5220000 000 000</t>
  </si>
  <si>
    <t>Оплата работ, услуг</t>
  </si>
  <si>
    <t>Единый сельскохозяйственный налог (за налоговые периоды, истекшие до 1 января 2011 года)</t>
  </si>
  <si>
    <t>182 1 05 03020 01 0000 110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</si>
  <si>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</si>
  <si>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</si>
  <si>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</si>
  <si>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</si>
  <si>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</si>
  <si>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182 1 05 01021 01 0000 110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</si>
  <si>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</si>
  <si>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</si>
  <si>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Пени по налогу на имущество физических лиц, взимаемому по ставкам, применяемым к объектам налогообложения, расположенным в границах поселений</t>
  </si>
  <si>
    <t>951 1 11 05013 10 0000 120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</si>
  <si>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</si>
  <si>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914 1 14 06013 10 0000 430</t>
  </si>
  <si>
    <t>951 0102 0020300 121 000</t>
  </si>
  <si>
    <t>951 0102 0020300 121 210</t>
  </si>
  <si>
    <t>951 0102 0020300 121 211</t>
  </si>
  <si>
    <t>951 0102 0020300 121 213</t>
  </si>
  <si>
    <t>951 0102 0020300 122 210</t>
  </si>
  <si>
    <t>951 0102 0020300 122 212</t>
  </si>
  <si>
    <t>Иные выплаты персоналу, за исключением фонда оплаты труда</t>
  </si>
  <si>
    <t>951 0104 0020400 121 000</t>
  </si>
  <si>
    <t>951 0104 0020400 121 210</t>
  </si>
  <si>
    <t>951 0104 0020400 121 211</t>
  </si>
  <si>
    <t>951 0104 0020400 121 213</t>
  </si>
  <si>
    <t>951 0104 0020400 122 212</t>
  </si>
  <si>
    <t>951 0102 0020300 120 000</t>
  </si>
  <si>
    <t>951 0102 0020300 100 000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</si>
  <si>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</si>
  <si>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</si>
  <si>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951 0102 0020300 122 000</t>
  </si>
  <si>
    <t>951 0104 0020400 100 000</t>
  </si>
  <si>
    <t>951 0104 0020400 120 000</t>
  </si>
  <si>
    <t>951 0104 0020400 122 000</t>
  </si>
  <si>
    <t>951 0104 0020400 122 210</t>
  </si>
  <si>
    <t>Закупка товаров, работ и услуг для государственных (муниципальных) нужд</t>
  </si>
  <si>
    <t>951 0104 0020400 200 000</t>
  </si>
  <si>
    <t>951 0104 0020400 240 000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</si>
  <si>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</si>
  <si>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</si>
  <si>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951 0104 0020400 242 000</t>
  </si>
  <si>
    <t>951 0104 0020400 242 220</t>
  </si>
  <si>
    <t>951 0104 0020400 242 225</t>
  </si>
  <si>
    <t>951 0104 0020400 242 226</t>
  </si>
  <si>
    <t>951 0104 0020400 242 340</t>
  </si>
  <si>
    <t>951 0104 0020400 244 000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</si>
  <si>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</si>
  <si>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</si>
  <si>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</si>
  <si>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</si>
  <si>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</si>
  <si>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</si>
  <si>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951 0104 0020400 244 290</t>
  </si>
  <si>
    <t>951 0104 0020400 244 340</t>
  </si>
  <si>
    <t>Прочая закупка товаров, работ и услуг для государственных (муниципальных) нужд</t>
  </si>
  <si>
    <t>951 0104 0020400 800 000</t>
  </si>
  <si>
    <t>951 0104 0020400 850 000</t>
  </si>
  <si>
    <t>951 0104 0020400 851 000</t>
  </si>
  <si>
    <t>951 0104 0020400 851 290</t>
  </si>
  <si>
    <t>951 0104 0020400 852 000</t>
  </si>
  <si>
    <t>951 0104 0020400 852 290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</si>
  <si>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</si>
  <si>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</si>
  <si>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</si>
  <si>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Иные бюджетные ассигнования</t>
  </si>
  <si>
    <t>951 0104 5210215 000 000</t>
  </si>
  <si>
    <t>951 0104 5210215 244 000</t>
  </si>
  <si>
    <t>951 0104 5210215 244 340</t>
  </si>
  <si>
    <t xml:space="preserve">Межбюджетные трансферты </t>
  </si>
  <si>
    <t>Резервные средства</t>
  </si>
  <si>
    <t>951 0113 0700500 870 000</t>
  </si>
  <si>
    <t>951 0113 0700500 870 290</t>
  </si>
  <si>
    <t>951 0113 0900200 244 000</t>
  </si>
  <si>
    <t>951 0113 0900200 244 220</t>
  </si>
  <si>
    <t>951 0113 0900200 244 226</t>
  </si>
  <si>
    <t>951 0113 0920305 244 000</t>
  </si>
  <si>
    <t>951 0113 0920305 244 220</t>
  </si>
  <si>
    <t>951 0113 0920305 244 226</t>
  </si>
  <si>
    <t>951 0203 0013600 121 000</t>
  </si>
  <si>
    <t>951 0203 0013600 121 210</t>
  </si>
  <si>
    <t>Фонд оплаты персоналу государственных (муниципальных) органов</t>
  </si>
  <si>
    <t>951 0203 0013600 121 211</t>
  </si>
  <si>
    <t>951 0203 0013600 121 213</t>
  </si>
  <si>
    <t>951 0203 0013600 244 220</t>
  </si>
  <si>
    <t>951 0203 0013600 244 000</t>
  </si>
  <si>
    <t>951 0203 0013600 244 222</t>
  </si>
  <si>
    <t>951 0203 0013600 244 340</t>
  </si>
  <si>
    <t>951 0309 7950000 000 000</t>
  </si>
  <si>
    <t>951 0309 7953200 244 000</t>
  </si>
  <si>
    <t>951 0309 7953200 244 220</t>
  </si>
  <si>
    <t>951 0309 7953200 244 225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</si>
  <si>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</si>
  <si>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Дорожное хозяйство (дорожные фонды)</t>
  </si>
  <si>
    <t>951 0409 0000000 000 000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</si>
  <si>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</si>
  <si>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</si>
  <si>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</si>
  <si>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951 0409 7950000 000 000</t>
  </si>
  <si>
    <t>951 0409 7954002 000 000</t>
  </si>
  <si>
    <t>951 0409 7954002 244 000</t>
  </si>
  <si>
    <t>951 0409 7954002 244 220</t>
  </si>
  <si>
    <t>951 0409 7954002 244 225</t>
  </si>
  <si>
    <t>951 0502 3510500 244 000</t>
  </si>
  <si>
    <t>Поддержка коммунального хозяйства</t>
  </si>
  <si>
    <t>951 0502 3510000 000 000</t>
  </si>
  <si>
    <t>951 0503 7950000 000 000</t>
  </si>
  <si>
    <t>951 0503 7954001 000 000</t>
  </si>
  <si>
    <t>951 0503 7954001 244 000</t>
  </si>
  <si>
    <t>951 0503 7954001 244 220</t>
  </si>
  <si>
    <t>951 0503 7954001 244 223</t>
  </si>
  <si>
    <t>951 0503 7954001 244 225</t>
  </si>
  <si>
    <t>Уличное освещение</t>
  </si>
  <si>
    <t>951 0503 7954003 000 000</t>
  </si>
  <si>
    <t>951 0503 7954003 244 000</t>
  </si>
  <si>
    <t>951 0503 7954003 244 220</t>
  </si>
  <si>
    <t>951 0503 7954003 244 225</t>
  </si>
  <si>
    <t>951 0503 7954004 000 000</t>
  </si>
  <si>
    <t>951 0503 7954004 244 000</t>
  </si>
  <si>
    <t>951 0503 7954004 244 220</t>
  </si>
  <si>
    <t>951 0503 7954004 244 225</t>
  </si>
  <si>
    <t>951 0503 7954005 000 000</t>
  </si>
  <si>
    <t>951 0503 7954005 244 000</t>
  </si>
  <si>
    <t>951 0503 7954005 244 220</t>
  </si>
  <si>
    <t>951 0503 7954005 244 225</t>
  </si>
  <si>
    <t>Культура</t>
  </si>
  <si>
    <t>Целевые программы муниципальных обравзований</t>
  </si>
  <si>
    <t>Муниципальная долглсрочная целевая программа "Сохранение и развитие культуры и искуства в Песчанокопском сельском поселении на 2010-2014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</si>
  <si>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</si>
  <si>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</si>
  <si>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</si>
  <si>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</si>
  <si>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</t>
  </si>
  <si>
    <t>951 1000 0000000 000 000</t>
  </si>
  <si>
    <t>Социальная политика</t>
  </si>
  <si>
    <t>Муниципальная долгосрочная целевая программа "Развитие физической культуры и спорта на территории Песчанокопского сельского поселения Песчанокопского района на 2010-2014 гг."</t>
  </si>
  <si>
    <t>951 1101 7952000  244 000</t>
  </si>
  <si>
    <t>951 1101 7952000  244 290</t>
  </si>
  <si>
    <t>Субсидии бюджетным учреждениям на иные цели</t>
  </si>
  <si>
    <t>951 0503 7954001 244 340</t>
  </si>
  <si>
    <t>951 0800 0000000 000 000</t>
  </si>
  <si>
    <t>951 0801 0000000 000 000</t>
  </si>
  <si>
    <t>951 0801 7950000 000 000</t>
  </si>
  <si>
    <t>951 0801 7950900 000 000</t>
  </si>
  <si>
    <t>951 0801 7950900 600 000</t>
  </si>
  <si>
    <t>951 0801 7950900 610 000</t>
  </si>
  <si>
    <t>951 0801 7950900 611 000</t>
  </si>
  <si>
    <t>951 0801 7950900 611 240</t>
  </si>
  <si>
    <t>951 0801 7950900 611 241</t>
  </si>
  <si>
    <t>951 0801 7950900 612 000</t>
  </si>
  <si>
    <t>951 0801 7950900 612 240</t>
  </si>
  <si>
    <t>951 0801 7950900 612 241</t>
  </si>
  <si>
    <t>951 1001 7950800 312 263</t>
  </si>
  <si>
    <t>951 1001 7950800 312 260</t>
  </si>
  <si>
    <t>951 1001 7950000 000 000</t>
  </si>
  <si>
    <t>Муниципальная долгосрочная целевая программа "Социальная подержка и доплаты к пенсиям, дополнительное пенсионное обеспечение пенсионеров, лицам, замещавшим муниципальные должности и должности муниципальной службы муниципального образования "Песчанокопское сельское поселение" Песчанокопского района на 2012-2014 годы"</t>
  </si>
  <si>
    <t>951 1001 7950800 000 000</t>
  </si>
  <si>
    <t>182 1 05 03020 01 2000 110</t>
  </si>
  <si>
    <t>Пени по единому сельскохозяйственный налогу (за налоговые периоды, истекшие до 1 января 2011 года)</t>
  </si>
  <si>
    <t>951 0104 0020400 242 221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</si>
  <si>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</si>
  <si>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182 1 05 03000 01 0000 110</t>
  </si>
  <si>
    <t>182 1 05 01011 01 2000 110</t>
  </si>
  <si>
    <t>Пени по налогу, взимаемому с налогоплательщиков, выбравших в качестве объекта налогообложения  доходы</t>
  </si>
  <si>
    <t>182 1 05 03010 01 2000 110</t>
  </si>
  <si>
    <t> Пени по единому сельскохозяйственному налогу</t>
  </si>
  <si>
    <t>Областная долгосрочная целевая программа  "Культура Дона (2010-2014 годы)"</t>
  </si>
  <si>
    <t>951 0801 5220900 611 241</t>
  </si>
  <si>
    <t>951 0801 5220900 611 240</t>
  </si>
  <si>
    <t>951 0801 5220900 611 000</t>
  </si>
  <si>
    <t>951 0801 5220900 000 000</t>
  </si>
  <si>
    <t>951 0801 5220000 000 000</t>
  </si>
  <si>
    <t>951 0502 1001100 410 220</t>
  </si>
  <si>
    <t>951 0502 1001100 410 226</t>
  </si>
  <si>
    <t>951 0503 7954005 244 226</t>
  </si>
  <si>
    <t>951 0113 0700500 870 340</t>
  </si>
  <si>
    <t>Ю.Г.Алисов</t>
  </si>
  <si>
    <t>951 0409 5222700 244 225</t>
  </si>
  <si>
    <t>951 0409 5222700 244 220</t>
  </si>
  <si>
    <t>951 0409 5222700 244 000</t>
  </si>
  <si>
    <t>182 1 05 01011 01 3000 110</t>
  </si>
  <si>
    <t>Штрафы по налогу, взимаемому с налогоплательщиков, выбравших в качестве объекта налогообложения  доходы</t>
  </si>
  <si>
    <t>951 0502 1000000 000 000</t>
  </si>
  <si>
    <t>951 0502 1001100 000 000</t>
  </si>
  <si>
    <t>951 0502 1001100 410 000</t>
  </si>
  <si>
    <t>Фе деральные целевые программы</t>
  </si>
  <si>
    <t>Федеральная целевая программа "Социальное развитие села до 2013 года"</t>
  </si>
  <si>
    <t>Иные межбюджетные трансферты, передаваемые бюджету муниумпального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</si>
  <si>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951 0104 5210305 000 000</t>
  </si>
  <si>
    <t>951 0104 5210305 540 000</t>
  </si>
  <si>
    <t>951 0104 5210305 540 251</t>
  </si>
  <si>
    <t>951 0104 5210305 540 250</t>
  </si>
  <si>
    <t>951 0309 5210305 000 000</t>
  </si>
  <si>
    <t>951 0309 5210305 540 000</t>
  </si>
  <si>
    <t>951 0309 5210305 540 250</t>
  </si>
  <si>
    <t>951 0309 5210305 540 251</t>
  </si>
  <si>
    <t>Иные межбюджетные трансферты, передаваемые бюджету муниципального района из бюджетов поселений, на осуществеление части полномочий  по решению вопросов местного значения в соответствии с заключенными соглашениями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</si>
  <si>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</si>
  <si>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</si>
  <si>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</si>
  <si>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 xml:space="preserve">Налог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</si>
  <si>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Код источника финансирования
дефицита бюджета
по бюджетной классификации</t>
  </si>
  <si>
    <t>Источники финансирования дефицита бюджета - всего</t>
  </si>
  <si>
    <t>Х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</si>
  <si>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</si>
  <si>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</si>
  <si>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</si>
  <si>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уменьшение остатков средств, всего</t>
  </si>
  <si>
    <t>182 1 01 02010 01 0000 110</t>
  </si>
  <si>
    <t>182 1 01 02010 01 1000 110</t>
  </si>
  <si>
    <t>182 1 05 01011 01 1000 110</t>
  </si>
  <si>
    <t>182 1 05 03010 01 1000 110</t>
  </si>
  <si>
    <t>Прочие неналоговые доходы</t>
  </si>
  <si>
    <t>951 1 17 05000 00 0000 180</t>
  </si>
  <si>
    <t>951 1 17 05050 10 0000 180</t>
  </si>
  <si>
    <t>951 0309 7953200 000 000</t>
  </si>
  <si>
    <t>Муниципальная долгосрочная целевая программа "Пожарная безопасность, защита населения и территории Песчанокопского сельского поселения от чрезвычайных ситуаций на 2011-2013 г."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</si>
  <si>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</si>
  <si>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</si>
  <si>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</si>
  <si>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</si>
  <si>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</si>
  <si>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</si>
  <si>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</si>
  <si>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поселениями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</si>
  <si>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</si>
  <si>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</si>
  <si>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</si>
  <si>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</si>
  <si>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</si>
  <si>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</si>
  <si>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</si>
  <si>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</si>
  <si>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</si>
  <si>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</si>
  <si>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</si>
  <si>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</si>
  <si>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</si>
  <si>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</si>
  <si>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</si>
  <si>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</si>
  <si>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Наименование публично-правового образования</t>
  </si>
  <si>
    <t>Бюджет Песчанокопского сельского поселения</t>
  </si>
  <si>
    <t>по ОКАТО</t>
  </si>
  <si>
    <t>60244855000</t>
  </si>
  <si>
    <t>Периодичность: месячная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</si>
  <si>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</si>
  <si>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</si>
  <si>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</si>
  <si>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</si>
  <si>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</si>
  <si>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</si>
  <si>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</si>
  <si>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</si>
  <si>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</si>
  <si>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</si>
  <si>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</si>
  <si>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</si>
  <si>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</si>
  <si>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</si>
  <si>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</si>
  <si>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</si>
  <si>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</si>
  <si>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</si>
  <si>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</si>
  <si>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</si>
  <si>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</si>
  <si>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</si>
  <si>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</si>
  <si>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</si>
  <si>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</si>
  <si>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</si>
  <si>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</si>
  <si>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</si>
  <si>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</si>
  <si>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</si>
  <si>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</si>
  <si>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182 1 06 01030 10 2000 110</t>
  </si>
  <si>
    <t>Земельный налог</t>
  </si>
  <si>
    <t>182 1 06 06000 00 0000 110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</si>
  <si>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</si>
  <si>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</si>
  <si>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</si>
  <si>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</si>
  <si>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182 1 06 06013 10 1000 110</t>
  </si>
  <si>
    <t>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</si>
  <si>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</si>
  <si>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</si>
  <si>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</si>
  <si>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</si>
  <si>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</si>
  <si>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182 1 06 06023 10 1000 110</t>
  </si>
  <si>
    <t>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</si>
  <si>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182 1 06 06023 10 2000 110</t>
  </si>
  <si>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</si>
  <si>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</si>
  <si>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</si>
  <si>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</si>
  <si>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815 1 11 05010 00 0000 120</t>
  </si>
  <si>
    <t>951 1 11 05030 00 0000 120</t>
  </si>
  <si>
    <t>951 1 11 05035 10 0000 120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</si>
  <si>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</si>
  <si>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</si>
  <si>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</si>
  <si>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</si>
  <si>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</si>
  <si>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</si>
  <si>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</si>
  <si>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</si>
  <si>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</si>
  <si>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</si>
  <si>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</si>
  <si>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</si>
  <si>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</si>
  <si>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</si>
  <si>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</si>
  <si>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</si>
  <si>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</si>
  <si>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</si>
  <si>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</si>
  <si>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</si>
  <si>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Прочие межбюджетные трансферты, передаваемые бюджетам поселений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</si>
  <si>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</si>
  <si>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</si>
  <si>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</si>
  <si>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</si>
  <si>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</si>
  <si>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</si>
  <si>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</si>
  <si>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951 0100 0000000 000 000</t>
  </si>
  <si>
    <t>Глава муниципального образования</t>
  </si>
  <si>
    <t>951 0102 0020300 000 000</t>
  </si>
  <si>
    <t xml:space="preserve">Заработная плата </t>
  </si>
  <si>
    <t>Прочие выплаты</t>
  </si>
  <si>
    <t>Начисления на выплаты по оплате труда</t>
  </si>
  <si>
    <t>Центральный аппарат</t>
  </si>
  <si>
    <t>951 0104 0020400 000 000</t>
  </si>
  <si>
    <t xml:space="preserve"> Заработная плата       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</si>
  <si>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</si>
  <si>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</si>
  <si>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</si>
  <si>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</si>
  <si>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</si>
  <si>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</si>
  <si>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</si>
  <si>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</si>
  <si>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</si>
  <si>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</si>
  <si>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Коммунальное хозяйство</t>
  </si>
  <si>
    <t>951 0502 0000000 000 000</t>
  </si>
  <si>
    <t>Благоустройство</t>
  </si>
  <si>
    <t>951 0503 0000000 000 000</t>
  </si>
  <si>
    <t>Прочие мероприятия по благоустройству городских округов и поселений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</si>
  <si>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</si>
  <si>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</si>
  <si>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</si>
  <si>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</si>
  <si>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</si>
  <si>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</si>
  <si>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</si>
  <si>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</si>
  <si>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</si>
  <si>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</si>
  <si>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</si>
  <si>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</si>
  <si>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</si>
  <si>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</si>
  <si>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</si>
  <si>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</si>
  <si>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</si>
  <si>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</si>
  <si>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</si>
  <si>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</si>
  <si>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</si>
  <si>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</si>
  <si>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</si>
  <si>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</si>
  <si>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ДОХОДЫ  ОТ   ПРОДАЖИ   МАТЕРИАЛЬНЫХ   И НЕМАТЕРИАЛЬНЫХ АКТИВОВ</t>
  </si>
  <si>
    <t>Региональные целевые программы</t>
  </si>
  <si>
    <t>182 1 05 01000 00 0000 110</t>
  </si>
  <si>
    <t>951 0500 0000000 000 000</t>
  </si>
  <si>
    <t>Жилищно-коммунальное хозяйство</t>
  </si>
  <si>
    <t>Другие общегосударственные вопросы</t>
  </si>
  <si>
    <t>Оплата труда и начисления на выплаты по оплате труда</t>
  </si>
  <si>
    <t>Оплата работ услуг</t>
  </si>
  <si>
    <t>Мероприятия в области коммунального хозяйства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</si>
  <si>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</si>
  <si>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</si>
  <si>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</si>
  <si>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Физическая культура и спорт</t>
  </si>
  <si>
    <t>Определение перечня должностных лиц, уполномоченных составлять протоколы об административных правонарушенийях, предусмотренных статьями 2.1 (в части нарушения выборными должностными лицами местного самоуправления,должностными лицами органов месного самоуправления, муниципальных учреждений и муниципальных унитарных предприятий порядка и сроков рассмотрения обращенийграждан), 2.2, 2.4,2.7, 3.2, 3.3 (в части административных правонарушений, совершенных в отношении объектов культурного наследия (памятников истории и культуры), 4.1, 5.1-5.7,6.1-6.3, 7.1, 7.2, 7.3 (в части нарушения установленных нормативами правовыми актами органов местного самоуправления правил организации пассажирских перевозок автомобильным транспортом), 8.1-8.3, частью 2статьи -.1? статьи 9.3 Областного закона "Об административных правонарушениях"</t>
  </si>
  <si>
    <t>951 0104 0000000 000 000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</si>
  <si>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</si>
  <si>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951 1 17 00000 00 0000 000</t>
  </si>
  <si>
    <t>Пенсионное обеспечение</t>
  </si>
  <si>
    <t>951 1001 0000000 000 000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</si>
  <si>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</si>
  <si>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</si>
  <si>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951 1100 0000000 000 000</t>
  </si>
  <si>
    <t>Безвозмездные перечисления бюджетам</t>
  </si>
  <si>
    <t>914 1 14 06010 00 0000 430</t>
  </si>
  <si>
    <t>914 1 14 06000 00 0000 430</t>
  </si>
  <si>
    <t>914 1 14 00000 00 0000 000</t>
  </si>
  <si>
    <t>ПРОЧИЕ НЕНАЛОГОВЫЕ ДОХОДЫ</t>
  </si>
  <si>
    <t>Резервные фонды местных администраций</t>
  </si>
  <si>
    <t>951 0502 3510500 000 000</t>
  </si>
  <si>
    <t>951 2 02 03024 10 0000 151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</si>
  <si>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</si>
  <si>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</si>
  <si>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</si>
  <si>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</si>
  <si>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</si>
  <si>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</si>
  <si>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</si>
  <si>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</si>
  <si>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951 0104 5210000 000 000</t>
  </si>
  <si>
    <t>Межбюджетные трансферты</t>
  </si>
  <si>
    <t>951 0104 5210200 000 000</t>
  </si>
  <si>
    <t>Субвенции бюджетам муниципальным образованиям для финансового обеспечения расходных обязательств, возникающих при выполнении государственных полномочий Российской Федерации, субьектов Российской Федерации, переданных для осуществления органам местного самоуправления в установленном порядке</t>
  </si>
  <si>
    <t>951 1101 0000000 000 000</t>
  </si>
  <si>
    <t>Физическая культура</t>
  </si>
  <si>
    <t>Целевые программы муниципальных образований</t>
  </si>
  <si>
    <t>951 1101 7950000 000 000</t>
  </si>
  <si>
    <t>951 1101 7952000  000 000</t>
  </si>
  <si>
    <t>Культура, кинематография</t>
  </si>
  <si>
    <t>Иные межбюджетные трансферты бюджетам бюджетной системы</t>
  </si>
  <si>
    <t>Перечисление другим бюджетам бюджетной системы Российской Федераци</t>
  </si>
  <si>
    <t>951 0104 5210300 000 000</t>
  </si>
  <si>
    <t>951 0113 0000000 000 000</t>
  </si>
  <si>
    <t>951 0113 0700500 000 000</t>
  </si>
  <si>
    <t>Реализация государственной политики в области приватизхации и управления государственной и муниципальной собственностью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</si>
  <si>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</si>
  <si>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</si>
  <si>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951 0113 0900000 000 000</t>
  </si>
  <si>
    <t>951 0113 0900200 000 000</t>
  </si>
  <si>
    <t>951 0113 0920000 000 000</t>
  </si>
  <si>
    <t>951 0113 0920300 000 000</t>
  </si>
  <si>
    <t>951 0113 0920305 000 000</t>
  </si>
  <si>
    <t>Прoчие выплаты по обязательствам государства</t>
  </si>
  <si>
    <t>951 1 16 00000 00 0000 000</t>
  </si>
  <si>
    <t xml:space="preserve">951 1 16 90050 10 0000 140   </t>
  </si>
  <si>
    <t>Прочие поступления от денежных взысканий (штрафов) и иных сумм в возмещение ущерба</t>
  </si>
  <si>
    <t>февраля</t>
  </si>
  <si>
    <t>2013 г.</t>
  </si>
  <si>
    <t>01.02.2013</t>
  </si>
  <si>
    <t>04</t>
  </si>
  <si>
    <t>951 0111 0000000 000 000</t>
  </si>
  <si>
    <t>951 0111 0700000 000 000</t>
  </si>
  <si>
    <t>951 0309 7953700 000 000</t>
  </si>
  <si>
    <t>951 0309 7953700 244 000</t>
  </si>
  <si>
    <t>951 0309 7953700 244 220</t>
  </si>
  <si>
    <t>951 0309 7953700 244 225</t>
  </si>
  <si>
    <t>Муниципальная долгосрочная целевая прграмма "Комплексные меры профилактики проявления терроризма и экстремизма на территории Песчанокопского сельского поселения нв 2012 год"</t>
  </si>
  <si>
    <t>951 0502 3510500 244 220</t>
  </si>
  <si>
    <t>951 0502 3510500 244 225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</si>
  <si>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</si>
  <si>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951 0502 5222900 000 000</t>
  </si>
  <si>
    <t>Подпрограмма "Социальное развитие села в Ростовской области на 2012-2014 годы"</t>
  </si>
  <si>
    <t>951 0502 5222908 000 000</t>
  </si>
  <si>
    <t>951 0502 5222908 410 000</t>
  </si>
  <si>
    <t>951 0502 5222908 410 220</t>
  </si>
  <si>
    <t>951 0502 5222908 410 225</t>
  </si>
  <si>
    <t>Резервные фонды</t>
  </si>
  <si>
    <t xml:space="preserve">Резервные фрнды местных администраций </t>
  </si>
  <si>
    <t>951 0111 0700500 000 000</t>
  </si>
  <si>
    <t>951 0111 0700500 870 000</t>
  </si>
  <si>
    <t>951 0111 0700500 870 290</t>
  </si>
  <si>
    <t>951 0409 5222700 243 225</t>
  </si>
  <si>
    <t>951 0409 5222700 243 220</t>
  </si>
  <si>
    <t>951 0409 5222700 243 000</t>
  </si>
  <si>
    <t>Закупка товаров, работ, услуг в целях капитального ремонта  государственного (муниципального) имущества</t>
  </si>
  <si>
    <t>182 1 05 01020 01 0000 110</t>
  </si>
  <si>
    <t xml:space="preserve">   951 1 16 90000 00 0000 140   </t>
  </si>
  <si>
    <t>Прочие неналоговые доходы  бюджетов поселений</t>
  </si>
  <si>
    <t>Прочие поступления от денежных взысканий (штрафов) и иных сумм в возмещение ущерба, зачисляемые в бюджеты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</si>
</sst>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9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24" borderId="0" xfId="0" applyFont="1" applyFill="1" applyAlignment="1">
      <alignment/>
    </xf>
    <xf numFmtId="0" fontId="9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10" fillId="24" borderId="0" xfId="0" applyFont="1" applyFill="1" applyAlignment="1">
      <alignment horizontal="center"/>
    </xf>
    <xf numFmtId="2" fontId="10" fillId="24" borderId="0" xfId="0" applyNumberFormat="1" applyFont="1" applyFill="1" applyAlignment="1">
      <alignment horizontal="center"/>
    </xf>
    <xf numFmtId="2" fontId="4" fillId="24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11" fillId="24" borderId="0" xfId="0" applyFont="1" applyFill="1" applyAlignment="1">
      <alignment/>
    </xf>
    <xf numFmtId="2" fontId="11" fillId="24" borderId="0" xfId="0" applyNumberFormat="1" applyFont="1" applyFill="1" applyAlignment="1">
      <alignment horizontal="center"/>
    </xf>
    <xf numFmtId="2" fontId="12" fillId="24" borderId="0" xfId="0" applyNumberFormat="1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0" fontId="11" fillId="24" borderId="0" xfId="0" applyFont="1" applyFill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2" fontId="10" fillId="24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6" fillId="24" borderId="0" xfId="0" applyFont="1" applyFill="1" applyAlignment="1">
      <alignment/>
    </xf>
    <xf numFmtId="2" fontId="6" fillId="24" borderId="0" xfId="0" applyNumberFormat="1" applyFont="1" applyFill="1" applyAlignment="1">
      <alignment horizontal="center"/>
    </xf>
    <xf numFmtId="2" fontId="17" fillId="24" borderId="0" xfId="0" applyNumberFormat="1" applyFont="1" applyFill="1" applyAlignment="1">
      <alignment horizontal="center"/>
    </xf>
    <xf numFmtId="0" fontId="17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6" fillId="24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" fillId="26" borderId="0" xfId="0" applyFont="1" applyFill="1" applyAlignment="1">
      <alignment/>
    </xf>
    <xf numFmtId="0" fontId="7" fillId="26" borderId="0" xfId="0" applyFont="1" applyFill="1" applyAlignment="1">
      <alignment/>
    </xf>
    <xf numFmtId="0" fontId="1" fillId="26" borderId="0" xfId="0" applyFont="1" applyFill="1" applyAlignment="1">
      <alignment/>
    </xf>
    <xf numFmtId="0" fontId="4" fillId="26" borderId="10" xfId="0" applyFont="1" applyFill="1" applyBorder="1" applyAlignment="1">
      <alignment horizontal="left"/>
    </xf>
    <xf numFmtId="0" fontId="6" fillId="26" borderId="0" xfId="0" applyFont="1" applyFill="1" applyAlignment="1">
      <alignment/>
    </xf>
    <xf numFmtId="0" fontId="4" fillId="26" borderId="0" xfId="0" applyFont="1" applyFill="1" applyAlignment="1">
      <alignment/>
    </xf>
    <xf numFmtId="0" fontId="4" fillId="26" borderId="0" xfId="0" applyFont="1" applyFill="1" applyAlignment="1">
      <alignment horizontal="center"/>
    </xf>
    <xf numFmtId="2" fontId="10" fillId="26" borderId="0" xfId="0" applyNumberFormat="1" applyFont="1" applyFill="1" applyAlignment="1">
      <alignment horizontal="center"/>
    </xf>
    <xf numFmtId="0" fontId="10" fillId="26" borderId="0" xfId="0" applyFont="1" applyFill="1" applyAlignment="1">
      <alignment horizontal="center"/>
    </xf>
    <xf numFmtId="0" fontId="6" fillId="26" borderId="10" xfId="0" applyFont="1" applyFill="1" applyBorder="1" applyAlignment="1">
      <alignment horizontal="left"/>
    </xf>
    <xf numFmtId="0" fontId="6" fillId="26" borderId="0" xfId="0" applyFont="1" applyFill="1" applyAlignment="1">
      <alignment horizontal="center"/>
    </xf>
    <xf numFmtId="2" fontId="17" fillId="26" borderId="0" xfId="0" applyNumberFormat="1" applyFont="1" applyFill="1" applyAlignment="1">
      <alignment horizontal="center"/>
    </xf>
    <xf numFmtId="0" fontId="17" fillId="26" borderId="0" xfId="0" applyFont="1" applyFill="1" applyAlignment="1">
      <alignment horizontal="center"/>
    </xf>
    <xf numFmtId="2" fontId="4" fillId="26" borderId="0" xfId="0" applyNumberFormat="1" applyFont="1" applyFill="1" applyAlignment="1">
      <alignment horizontal="center"/>
    </xf>
    <xf numFmtId="0" fontId="4" fillId="26" borderId="10" xfId="0" applyFont="1" applyFill="1" applyBorder="1" applyAlignment="1">
      <alignment horizontal="left" wrapText="1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2" fontId="10" fillId="24" borderId="0" xfId="0" applyNumberFormat="1" applyFont="1" applyFill="1" applyAlignment="1">
      <alignment horizontal="center"/>
    </xf>
    <xf numFmtId="0" fontId="10" fillId="24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2" fontId="10" fillId="26" borderId="0" xfId="0" applyNumberFormat="1" applyFont="1" applyFill="1" applyBorder="1" applyAlignment="1">
      <alignment horizontal="center"/>
    </xf>
    <xf numFmtId="0" fontId="10" fillId="26" borderId="0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center"/>
    </xf>
    <xf numFmtId="2" fontId="17" fillId="26" borderId="0" xfId="0" applyNumberFormat="1" applyFont="1" applyFill="1" applyBorder="1" applyAlignment="1">
      <alignment horizontal="center"/>
    </xf>
    <xf numFmtId="0" fontId="17" fillId="26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2" fontId="10" fillId="24" borderId="0" xfId="0" applyNumberFormat="1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4" fontId="5" fillId="26" borderId="10" xfId="0" applyNumberFormat="1" applyFont="1" applyFill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2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/>
    </xf>
    <xf numFmtId="4" fontId="15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wrapText="1"/>
    </xf>
    <xf numFmtId="0" fontId="2" fillId="24" borderId="13" xfId="0" applyFont="1" applyFill="1" applyBorder="1" applyAlignment="1">
      <alignment horizontal="left" wrapText="1"/>
    </xf>
    <xf numFmtId="0" fontId="2" fillId="24" borderId="14" xfId="0" applyFont="1" applyFill="1" applyBorder="1" applyAlignment="1">
      <alignment horizontal="left" wrapText="1"/>
    </xf>
    <xf numFmtId="0" fontId="2" fillId="24" borderId="15" xfId="0" applyFont="1" applyFill="1" applyBorder="1" applyAlignment="1">
      <alignment horizontal="left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left" wrapText="1"/>
    </xf>
    <xf numFmtId="49" fontId="2" fillId="26" borderId="10" xfId="0" applyNumberFormat="1" applyFont="1" applyFill="1" applyBorder="1" applyAlignment="1">
      <alignment horizontal="center" vertical="center"/>
    </xf>
    <xf numFmtId="4" fontId="2" fillId="26" borderId="10" xfId="0" applyNumberFormat="1" applyFont="1" applyFill="1" applyBorder="1" applyAlignment="1">
      <alignment horizontal="center" vertical="center"/>
    </xf>
    <xf numFmtId="0" fontId="16" fillId="26" borderId="10" xfId="0" applyFont="1" applyFill="1" applyBorder="1" applyAlignment="1">
      <alignment horizontal="left" wrapText="1"/>
    </xf>
    <xf numFmtId="0" fontId="15" fillId="26" borderId="10" xfId="0" applyFont="1" applyFill="1" applyBorder="1" applyAlignment="1">
      <alignment horizontal="left" wrapText="1"/>
    </xf>
    <xf numFmtId="49" fontId="5" fillId="26" borderId="10" xfId="0" applyNumberFormat="1" applyFont="1" applyFill="1" applyBorder="1" applyAlignment="1">
      <alignment horizontal="center" vertical="center"/>
    </xf>
    <xf numFmtId="4" fontId="5" fillId="26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0" fontId="4" fillId="26" borderId="10" xfId="0" applyFont="1" applyFill="1" applyBorder="1" applyAlignment="1">
      <alignment horizontal="left" wrapText="1"/>
    </xf>
    <xf numFmtId="1" fontId="4" fillId="26" borderId="10" xfId="0" applyNumberFormat="1" applyFont="1" applyFill="1" applyBorder="1" applyAlignment="1">
      <alignment horizontal="center" vertical="center"/>
    </xf>
    <xf numFmtId="4" fontId="4" fillId="26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4" fontId="6" fillId="26" borderId="10" xfId="0" applyNumberFormat="1" applyFont="1" applyFill="1" applyBorder="1" applyAlignment="1">
      <alignment horizontal="center" vertical="center"/>
    </xf>
    <xf numFmtId="4" fontId="6" fillId="26" borderId="1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49" fontId="4" fillId="26" borderId="10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4" fontId="6" fillId="26" borderId="13" xfId="0" applyNumberFormat="1" applyFont="1" applyFill="1" applyBorder="1" applyAlignment="1">
      <alignment horizontal="center"/>
    </xf>
    <xf numFmtId="4" fontId="6" fillId="26" borderId="14" xfId="0" applyNumberFormat="1" applyFont="1" applyFill="1" applyBorder="1" applyAlignment="1">
      <alignment horizontal="center"/>
    </xf>
    <xf numFmtId="4" fontId="6" fillId="26" borderId="15" xfId="0" applyNumberFormat="1" applyFont="1" applyFill="1" applyBorder="1" applyAlignment="1">
      <alignment horizontal="center"/>
    </xf>
    <xf numFmtId="4" fontId="4" fillId="26" borderId="13" xfId="0" applyNumberFormat="1" applyFont="1" applyFill="1" applyBorder="1" applyAlignment="1">
      <alignment horizontal="center"/>
    </xf>
    <xf numFmtId="4" fontId="4" fillId="26" borderId="14" xfId="0" applyNumberFormat="1" applyFont="1" applyFill="1" applyBorder="1" applyAlignment="1">
      <alignment horizontal="center"/>
    </xf>
    <xf numFmtId="4" fontId="4" fillId="26" borderId="15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wrapText="1"/>
    </xf>
    <xf numFmtId="1" fontId="6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4" fontId="6" fillId="0" borderId="22" xfId="0" applyNumberFormat="1" applyFont="1" applyFill="1" applyBorder="1" applyAlignment="1">
      <alignment horizontal="center"/>
    </xf>
    <xf numFmtId="1" fontId="6" fillId="26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49" fontId="6" fillId="26" borderId="10" xfId="0" applyNumberFormat="1" applyFont="1" applyFill="1" applyBorder="1" applyAlignment="1">
      <alignment horizontal="center"/>
    </xf>
    <xf numFmtId="1" fontId="4" fillId="26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left"/>
    </xf>
    <xf numFmtId="0" fontId="6" fillId="26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left" wrapText="1" indent="2"/>
    </xf>
    <xf numFmtId="0" fontId="4" fillId="0" borderId="46" xfId="0" applyFont="1" applyBorder="1" applyAlignment="1">
      <alignment horizontal="left" wrapText="1" indent="2"/>
    </xf>
    <xf numFmtId="49" fontId="4" fillId="0" borderId="47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 indent="2"/>
    </xf>
    <xf numFmtId="0" fontId="4" fillId="0" borderId="49" xfId="0" applyFont="1" applyBorder="1" applyAlignment="1">
      <alignment horizontal="left" vertical="center" wrapText="1" indent="2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50" xfId="0" applyFont="1" applyBorder="1" applyAlignment="1">
      <alignment wrapText="1"/>
    </xf>
    <xf numFmtId="0" fontId="4" fillId="0" borderId="51" xfId="0" applyFont="1" applyBorder="1" applyAlignment="1">
      <alignment wrapText="1"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84"/>
  <sheetViews>
    <sheetView view="pageBreakPreview" zoomScaleSheetLayoutView="100" zoomScalePageLayoutView="0" workbookViewId="0" topLeftCell="A1">
      <selection activeCell="A19" sqref="A19:AE19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52" width="0.875" style="1" customWidth="1"/>
    <col min="53" max="53" width="11.6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6" width="0.875" style="1" customWidth="1"/>
    <col min="77" max="77" width="1.37890625" style="1" customWidth="1"/>
    <col min="78" max="82" width="0.875" style="1" customWidth="1"/>
    <col min="83" max="83" width="6.253906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20:103" s="2" customFormat="1" ht="15" customHeight="1">
      <c r="T2" s="3" t="s">
        <v>241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H2" s="172" t="s">
        <v>242</v>
      </c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</row>
    <row r="3" spans="1:103" s="5" customFormat="1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BO3" s="176" t="s">
        <v>211</v>
      </c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H3" s="173" t="s">
        <v>243</v>
      </c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</row>
    <row r="4" spans="1:103" s="5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2" t="s">
        <v>232</v>
      </c>
      <c r="AC4" s="2"/>
      <c r="AD4" s="2"/>
      <c r="AE4" s="2"/>
      <c r="AF4" s="2"/>
      <c r="AG4" s="2"/>
      <c r="AH4" s="2"/>
      <c r="AI4" s="2"/>
      <c r="AJ4" s="2"/>
      <c r="AK4" s="174" t="s">
        <v>244</v>
      </c>
      <c r="AL4" s="174"/>
      <c r="AM4" s="174"/>
      <c r="AN4" s="174"/>
      <c r="AO4" s="174"/>
      <c r="AP4" s="174"/>
      <c r="AQ4" s="174"/>
      <c r="AR4" s="169" t="s">
        <v>455</v>
      </c>
      <c r="AS4" s="169"/>
      <c r="AT4" s="169"/>
      <c r="AU4" s="169"/>
      <c r="AV4" s="169"/>
      <c r="AW4" s="169"/>
      <c r="AX4" s="169"/>
      <c r="AY4" s="169"/>
      <c r="AZ4" s="169"/>
      <c r="BA4" s="169"/>
      <c r="BB4" s="31" t="s">
        <v>456</v>
      </c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170">
        <v>20</v>
      </c>
      <c r="BQ4" s="170"/>
      <c r="BR4" s="170"/>
      <c r="BS4" s="170"/>
      <c r="BT4" s="175"/>
      <c r="BU4" s="175"/>
      <c r="BV4" s="175"/>
      <c r="BW4" s="2" t="s">
        <v>245</v>
      </c>
      <c r="BX4" s="2"/>
      <c r="BY4" s="2"/>
      <c r="BZ4" s="2"/>
      <c r="CA4" s="2"/>
      <c r="CB4" s="2"/>
      <c r="CC4" s="2"/>
      <c r="CD4" s="2"/>
      <c r="CE4" s="2"/>
      <c r="CF4" s="32" t="s">
        <v>246</v>
      </c>
      <c r="CG4" s="2"/>
      <c r="CH4" s="165" t="s">
        <v>457</v>
      </c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</row>
    <row r="5" spans="1:103" s="5" customFormat="1" ht="14.25" customHeight="1">
      <c r="A5" s="2" t="s">
        <v>247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2" t="s">
        <v>248</v>
      </c>
      <c r="CG5" s="2"/>
      <c r="CH5" s="165" t="s">
        <v>249</v>
      </c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</row>
    <row r="6" spans="1:103" s="5" customFormat="1" ht="12.75" customHeight="1">
      <c r="A6" s="2" t="s">
        <v>250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69" t="s">
        <v>251</v>
      </c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2"/>
      <c r="CA6" s="2"/>
      <c r="CB6" s="2"/>
      <c r="CC6" s="2"/>
      <c r="CD6" s="2"/>
      <c r="CE6" s="2"/>
      <c r="CF6" s="32" t="s">
        <v>252</v>
      </c>
      <c r="CG6" s="2"/>
      <c r="CH6" s="165" t="s">
        <v>253</v>
      </c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</row>
    <row r="7" spans="1:103" s="5" customFormat="1" ht="15" customHeight="1">
      <c r="A7" s="170" t="s">
        <v>254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1" t="s">
        <v>255</v>
      </c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2"/>
      <c r="CA7" s="2"/>
      <c r="CB7" s="2"/>
      <c r="CC7" s="2"/>
      <c r="CD7" s="2"/>
      <c r="CE7" s="2"/>
      <c r="CF7" s="32" t="s">
        <v>256</v>
      </c>
      <c r="CG7" s="2"/>
      <c r="CH7" s="165" t="s">
        <v>257</v>
      </c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</row>
    <row r="8" spans="1:103" s="5" customFormat="1" ht="15" customHeight="1">
      <c r="A8" s="2" t="s">
        <v>258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2"/>
      <c r="CG8" s="2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</row>
    <row r="9" spans="1:103" s="5" customFormat="1" ht="15" customHeight="1">
      <c r="A9" s="2" t="s">
        <v>259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166" t="s">
        <v>260</v>
      </c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</row>
    <row r="10" spans="1:103" ht="19.5" customHeight="1">
      <c r="A10" s="167" t="s">
        <v>261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2"/>
      <c r="CT10" s="2"/>
      <c r="CU10" s="2"/>
      <c r="CV10" s="2"/>
      <c r="CW10" s="2"/>
      <c r="CX10" s="2"/>
      <c r="CY10" s="2"/>
    </row>
    <row r="11" spans="1:103" ht="37.5" customHeight="1">
      <c r="A11" s="162" t="s">
        <v>262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8" t="s">
        <v>263</v>
      </c>
      <c r="AG11" s="168"/>
      <c r="AH11" s="168"/>
      <c r="AI11" s="168"/>
      <c r="AJ11" s="168"/>
      <c r="AK11" s="168"/>
      <c r="AL11" s="162" t="s">
        <v>231</v>
      </c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 t="s">
        <v>264</v>
      </c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 t="s">
        <v>265</v>
      </c>
      <c r="BY11" s="162"/>
      <c r="BZ11" s="162"/>
      <c r="CA11" s="162"/>
      <c r="CB11" s="162"/>
      <c r="CC11" s="162"/>
      <c r="CD11" s="162"/>
      <c r="CE11" s="162"/>
      <c r="CF11" s="162" t="s">
        <v>266</v>
      </c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2"/>
    </row>
    <row r="12" spans="1:103" ht="12.75">
      <c r="A12" s="164">
        <v>1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>
        <v>2</v>
      </c>
      <c r="AG12" s="164"/>
      <c r="AH12" s="164"/>
      <c r="AI12" s="164"/>
      <c r="AJ12" s="164"/>
      <c r="AK12" s="164"/>
      <c r="AL12" s="164">
        <v>3</v>
      </c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>
        <v>4</v>
      </c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2">
        <v>5</v>
      </c>
      <c r="BY12" s="162"/>
      <c r="BZ12" s="162"/>
      <c r="CA12" s="162"/>
      <c r="CB12" s="162"/>
      <c r="CC12" s="162"/>
      <c r="CD12" s="162"/>
      <c r="CE12" s="162"/>
      <c r="CF12" s="162">
        <v>6</v>
      </c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2"/>
    </row>
    <row r="13" spans="1:103" ht="15.75" customHeight="1">
      <c r="A13" s="145" t="s">
        <v>267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63" t="s">
        <v>268</v>
      </c>
      <c r="AG13" s="163"/>
      <c r="AH13" s="163"/>
      <c r="AI13" s="163"/>
      <c r="AJ13" s="163"/>
      <c r="AK13" s="163"/>
      <c r="AL13" s="131" t="s">
        <v>366</v>
      </c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11">
        <f>BB15+BB71</f>
        <v>38830600</v>
      </c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08">
        <f>BX15</f>
        <v>1250073.3900000001</v>
      </c>
      <c r="BY13" s="108"/>
      <c r="BZ13" s="108"/>
      <c r="CA13" s="108"/>
      <c r="CB13" s="108"/>
      <c r="CC13" s="108"/>
      <c r="CD13" s="108"/>
      <c r="CE13" s="108"/>
      <c r="CF13" s="108">
        <f>BB13-BX13</f>
        <v>37580526.61</v>
      </c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2">
        <f>BX13/BB13*100</f>
        <v>3.2192997017815848</v>
      </c>
    </row>
    <row r="14" spans="1:103" ht="15" customHeight="1">
      <c r="A14" s="160" t="s">
        <v>269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08"/>
      <c r="BY14" s="108"/>
      <c r="BZ14" s="108"/>
      <c r="CA14" s="108"/>
      <c r="CB14" s="108"/>
      <c r="CC14" s="108"/>
      <c r="CD14" s="108"/>
      <c r="CE14" s="108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2" t="e">
        <f aca="true" t="shared" si="0" ref="CY14:CY50">BX14/BB14*100</f>
        <v>#DIV/0!</v>
      </c>
    </row>
    <row r="15" spans="1:103" s="54" customFormat="1" ht="15" customHeight="1">
      <c r="A15" s="145" t="s">
        <v>270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31" t="s">
        <v>268</v>
      </c>
      <c r="AG15" s="131"/>
      <c r="AH15" s="131"/>
      <c r="AI15" s="131"/>
      <c r="AJ15" s="131"/>
      <c r="AK15" s="131"/>
      <c r="AL15" s="131" t="s">
        <v>271</v>
      </c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11">
        <f>BB16+BB20++BB37+BB52+BB65+BB68</f>
        <v>21739300</v>
      </c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08">
        <f>BX16+BX20+BX37+BX52+BX61</f>
        <v>1250073.3900000001</v>
      </c>
      <c r="BY15" s="108"/>
      <c r="BZ15" s="108"/>
      <c r="CA15" s="108"/>
      <c r="CB15" s="108"/>
      <c r="CC15" s="108"/>
      <c r="CD15" s="108"/>
      <c r="CE15" s="108"/>
      <c r="CF15" s="108">
        <f>BB15-BX15</f>
        <v>20489226.61</v>
      </c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2">
        <f t="shared" si="0"/>
        <v>5.750292741716615</v>
      </c>
    </row>
    <row r="16" spans="1:103" s="54" customFormat="1" ht="16.5" customHeight="1">
      <c r="A16" s="145" t="s">
        <v>272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31" t="s">
        <v>268</v>
      </c>
      <c r="AG16" s="131"/>
      <c r="AH16" s="131"/>
      <c r="AI16" s="131"/>
      <c r="AJ16" s="131"/>
      <c r="AK16" s="131"/>
      <c r="AL16" s="131" t="s">
        <v>273</v>
      </c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11">
        <f>BB17</f>
        <v>8555000</v>
      </c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08">
        <f>BX17</f>
        <v>357316.82</v>
      </c>
      <c r="BY16" s="108"/>
      <c r="BZ16" s="108"/>
      <c r="CA16" s="108"/>
      <c r="CB16" s="108"/>
      <c r="CC16" s="108"/>
      <c r="CD16" s="108"/>
      <c r="CE16" s="108"/>
      <c r="CF16" s="108">
        <f>BB16-BX16</f>
        <v>8197683.18</v>
      </c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2">
        <f t="shared" si="0"/>
        <v>4.176701578024547</v>
      </c>
    </row>
    <row r="17" spans="1:116" ht="16.5" customHeight="1">
      <c r="A17" s="161" t="s">
        <v>274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41" t="s">
        <v>268</v>
      </c>
      <c r="AG17" s="141"/>
      <c r="AH17" s="141"/>
      <c r="AI17" s="141"/>
      <c r="AJ17" s="141"/>
      <c r="AK17" s="141"/>
      <c r="AL17" s="131" t="s">
        <v>275</v>
      </c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11">
        <f>BB18</f>
        <v>8555000</v>
      </c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2">
        <f>BX18</f>
        <v>357316.82</v>
      </c>
      <c r="BY17" s="112"/>
      <c r="BZ17" s="112"/>
      <c r="CA17" s="112"/>
      <c r="CB17" s="112"/>
      <c r="CC17" s="112"/>
      <c r="CD17" s="112"/>
      <c r="CE17" s="112"/>
      <c r="CF17" s="108">
        <f>BB17-BX17</f>
        <v>8197683.18</v>
      </c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2">
        <f t="shared" si="0"/>
        <v>4.176701578024547</v>
      </c>
      <c r="DL17" s="1">
        <f>BX17*100/BB17</f>
        <v>4.176701578024547</v>
      </c>
    </row>
    <row r="18" spans="1:103" ht="87.75" customHeight="1">
      <c r="A18" s="138" t="s">
        <v>213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40"/>
      <c r="AF18" s="141" t="s">
        <v>268</v>
      </c>
      <c r="AG18" s="141"/>
      <c r="AH18" s="141"/>
      <c r="AI18" s="141"/>
      <c r="AJ18" s="141"/>
      <c r="AK18" s="141"/>
      <c r="AL18" s="131" t="s">
        <v>221</v>
      </c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11">
        <v>8555000</v>
      </c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2">
        <f>BX19</f>
        <v>357316.82</v>
      </c>
      <c r="BY18" s="112"/>
      <c r="BZ18" s="112"/>
      <c r="CA18" s="112"/>
      <c r="CB18" s="112"/>
      <c r="CC18" s="112"/>
      <c r="CD18" s="112"/>
      <c r="CE18" s="112"/>
      <c r="CF18" s="108">
        <f>BB18-BX18</f>
        <v>8197683.18</v>
      </c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2">
        <f t="shared" si="0"/>
        <v>4.176701578024547</v>
      </c>
    </row>
    <row r="19" spans="1:103" ht="75.75" customHeight="1">
      <c r="A19" s="142" t="s">
        <v>213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4"/>
      <c r="AF19" s="129" t="s">
        <v>268</v>
      </c>
      <c r="AG19" s="129"/>
      <c r="AH19" s="129"/>
      <c r="AI19" s="129"/>
      <c r="AJ19" s="129"/>
      <c r="AK19" s="129"/>
      <c r="AL19" s="125" t="s">
        <v>222</v>
      </c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6" t="s">
        <v>276</v>
      </c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7">
        <v>357316.82</v>
      </c>
      <c r="BY19" s="127"/>
      <c r="BZ19" s="127"/>
      <c r="CA19" s="127"/>
      <c r="CB19" s="127"/>
      <c r="CC19" s="127"/>
      <c r="CD19" s="127"/>
      <c r="CE19" s="127"/>
      <c r="CF19" s="109">
        <f>-BX19</f>
        <v>-357316.82</v>
      </c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2" t="e">
        <f t="shared" si="0"/>
        <v>#VALUE!</v>
      </c>
    </row>
    <row r="20" spans="1:103" s="54" customFormat="1" ht="12.75">
      <c r="A20" s="145" t="s">
        <v>277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31" t="s">
        <v>268</v>
      </c>
      <c r="AG20" s="131"/>
      <c r="AH20" s="131"/>
      <c r="AI20" s="131"/>
      <c r="AJ20" s="131"/>
      <c r="AK20" s="131"/>
      <c r="AL20" s="131" t="s">
        <v>278</v>
      </c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11">
        <f>BB21+BB31</f>
        <v>1591300</v>
      </c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46">
        <f>BX21+BX31</f>
        <v>211806.77</v>
      </c>
      <c r="BY20" s="146"/>
      <c r="BZ20" s="146"/>
      <c r="CA20" s="146"/>
      <c r="CB20" s="146"/>
      <c r="CC20" s="146"/>
      <c r="CD20" s="146"/>
      <c r="CE20" s="146"/>
      <c r="CF20" s="146">
        <f>BB20-BX20</f>
        <v>1379493.23</v>
      </c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2">
        <f t="shared" si="0"/>
        <v>13.31029786966631</v>
      </c>
    </row>
    <row r="21" spans="1:103" ht="36" customHeight="1">
      <c r="A21" s="130" t="s">
        <v>279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1" t="s">
        <v>268</v>
      </c>
      <c r="AG21" s="131"/>
      <c r="AH21" s="131"/>
      <c r="AI21" s="131"/>
      <c r="AJ21" s="131"/>
      <c r="AK21" s="131"/>
      <c r="AL21" s="131" t="s">
        <v>392</v>
      </c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11">
        <f>BB22+BB27</f>
        <v>714800</v>
      </c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08">
        <f>BX22+BX27</f>
        <v>197986.03</v>
      </c>
      <c r="BY21" s="108"/>
      <c r="BZ21" s="108"/>
      <c r="CA21" s="108"/>
      <c r="CB21" s="108"/>
      <c r="CC21" s="108"/>
      <c r="CD21" s="108"/>
      <c r="CE21" s="108"/>
      <c r="CF21" s="146">
        <f>BB21-BX21</f>
        <v>516813.97</v>
      </c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2">
        <f t="shared" si="0"/>
        <v>27.698101566871852</v>
      </c>
    </row>
    <row r="22" spans="1:103" ht="43.5" customHeight="1">
      <c r="A22" s="130" t="s">
        <v>424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41" t="s">
        <v>268</v>
      </c>
      <c r="AG22" s="141"/>
      <c r="AH22" s="141"/>
      <c r="AI22" s="141"/>
      <c r="AJ22" s="141"/>
      <c r="AK22" s="141"/>
      <c r="AL22" s="131" t="s">
        <v>425</v>
      </c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11">
        <f>BB23</f>
        <v>536100</v>
      </c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2">
        <f>BX23</f>
        <v>172448.75</v>
      </c>
      <c r="BY22" s="112"/>
      <c r="BZ22" s="112"/>
      <c r="CA22" s="112"/>
      <c r="CB22" s="112"/>
      <c r="CC22" s="112"/>
      <c r="CD22" s="112"/>
      <c r="CE22" s="112"/>
      <c r="CF22" s="146">
        <f>BB22-BX22</f>
        <v>363651.25</v>
      </c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2">
        <f t="shared" si="0"/>
        <v>32.16727289684761</v>
      </c>
    </row>
    <row r="23" spans="1:103" ht="33.75" customHeight="1">
      <c r="A23" s="128" t="s">
        <v>424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9" t="s">
        <v>268</v>
      </c>
      <c r="AG23" s="129"/>
      <c r="AH23" s="129"/>
      <c r="AI23" s="129"/>
      <c r="AJ23" s="129"/>
      <c r="AK23" s="129"/>
      <c r="AL23" s="125" t="s">
        <v>423</v>
      </c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6">
        <v>536100</v>
      </c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7">
        <f>BX24+BX25+BX26</f>
        <v>172448.75</v>
      </c>
      <c r="BY23" s="127"/>
      <c r="BZ23" s="127"/>
      <c r="CA23" s="127"/>
      <c r="CB23" s="127"/>
      <c r="CC23" s="127"/>
      <c r="CD23" s="127"/>
      <c r="CE23" s="127"/>
      <c r="CF23" s="147">
        <f>BB23-BX23</f>
        <v>363651.25</v>
      </c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2">
        <f t="shared" si="0"/>
        <v>32.16727289684761</v>
      </c>
    </row>
    <row r="24" spans="1:103" s="54" customFormat="1" ht="29.25" customHeight="1">
      <c r="A24" s="128" t="s">
        <v>424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5" t="s">
        <v>268</v>
      </c>
      <c r="AG24" s="125"/>
      <c r="AH24" s="125"/>
      <c r="AI24" s="125"/>
      <c r="AJ24" s="125"/>
      <c r="AK24" s="125"/>
      <c r="AL24" s="125" t="s">
        <v>223</v>
      </c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6" t="s">
        <v>276</v>
      </c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09">
        <v>172209.14</v>
      </c>
      <c r="BY24" s="109"/>
      <c r="BZ24" s="109"/>
      <c r="CA24" s="109"/>
      <c r="CB24" s="109"/>
      <c r="CC24" s="109"/>
      <c r="CD24" s="109"/>
      <c r="CE24" s="109"/>
      <c r="CF24" s="109">
        <f>-BX24</f>
        <v>-172209.14</v>
      </c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2" t="e">
        <f t="shared" si="0"/>
        <v>#VALUE!</v>
      </c>
    </row>
    <row r="25" spans="1:103" s="54" customFormat="1" ht="29.25" customHeight="1">
      <c r="A25" s="128" t="s">
        <v>176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5" t="s">
        <v>268</v>
      </c>
      <c r="AG25" s="125"/>
      <c r="AH25" s="125"/>
      <c r="AI25" s="125"/>
      <c r="AJ25" s="125"/>
      <c r="AK25" s="125"/>
      <c r="AL25" s="125" t="s">
        <v>175</v>
      </c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6" t="s">
        <v>276</v>
      </c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09">
        <v>14.61</v>
      </c>
      <c r="BY25" s="109"/>
      <c r="BZ25" s="109"/>
      <c r="CA25" s="109"/>
      <c r="CB25" s="109"/>
      <c r="CC25" s="109"/>
      <c r="CD25" s="109"/>
      <c r="CE25" s="109"/>
      <c r="CF25" s="109">
        <f>-BX25</f>
        <v>-14.61</v>
      </c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2" t="e">
        <f t="shared" si="0"/>
        <v>#VALUE!</v>
      </c>
    </row>
    <row r="26" spans="1:103" s="54" customFormat="1" ht="39" customHeight="1">
      <c r="A26" s="128" t="s">
        <v>194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5" t="s">
        <v>268</v>
      </c>
      <c r="AG26" s="125"/>
      <c r="AH26" s="125"/>
      <c r="AI26" s="125"/>
      <c r="AJ26" s="125"/>
      <c r="AK26" s="125"/>
      <c r="AL26" s="125" t="s">
        <v>193</v>
      </c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6" t="s">
        <v>276</v>
      </c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09">
        <v>225</v>
      </c>
      <c r="BY26" s="109"/>
      <c r="BZ26" s="109"/>
      <c r="CA26" s="109"/>
      <c r="CB26" s="109"/>
      <c r="CC26" s="109"/>
      <c r="CD26" s="109"/>
      <c r="CE26" s="109"/>
      <c r="CF26" s="109">
        <f>-BX26</f>
        <v>-225</v>
      </c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2" t="e">
        <f t="shared" si="0"/>
        <v>#VALUE!</v>
      </c>
    </row>
    <row r="27" spans="1:103" ht="46.5" customHeight="1">
      <c r="A27" s="130" t="s">
        <v>427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41" t="s">
        <v>268</v>
      </c>
      <c r="AG27" s="141"/>
      <c r="AH27" s="141"/>
      <c r="AI27" s="141"/>
      <c r="AJ27" s="141"/>
      <c r="AK27" s="141"/>
      <c r="AL27" s="131" t="s">
        <v>484</v>
      </c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11">
        <f>BB28</f>
        <v>178700</v>
      </c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2">
        <f>BX28</f>
        <v>25537.28</v>
      </c>
      <c r="BY27" s="112"/>
      <c r="BZ27" s="112"/>
      <c r="CA27" s="112"/>
      <c r="CB27" s="112"/>
      <c r="CC27" s="112"/>
      <c r="CD27" s="112"/>
      <c r="CE27" s="112"/>
      <c r="CF27" s="112">
        <f>BB27-BX27</f>
        <v>153162.72</v>
      </c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2">
        <f t="shared" si="0"/>
        <v>14.2905875769446</v>
      </c>
    </row>
    <row r="28" spans="1:103" ht="48.75" customHeight="1">
      <c r="A28" s="107" t="s">
        <v>427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29" t="s">
        <v>268</v>
      </c>
      <c r="AG28" s="129"/>
      <c r="AH28" s="129"/>
      <c r="AI28" s="129"/>
      <c r="AJ28" s="129"/>
      <c r="AK28" s="129"/>
      <c r="AL28" s="125" t="s">
        <v>21</v>
      </c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6">
        <v>178700</v>
      </c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7">
        <f>BX29</f>
        <v>25537.28</v>
      </c>
      <c r="BY28" s="127"/>
      <c r="BZ28" s="127"/>
      <c r="CA28" s="127"/>
      <c r="CB28" s="127"/>
      <c r="CC28" s="127"/>
      <c r="CD28" s="127"/>
      <c r="CE28" s="127"/>
      <c r="CF28" s="127">
        <f>BB28-BX28</f>
        <v>153162.72</v>
      </c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2">
        <f t="shared" si="0"/>
        <v>14.2905875769446</v>
      </c>
    </row>
    <row r="29" spans="1:103" ht="48.75" customHeight="1">
      <c r="A29" s="107" t="s">
        <v>280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29" t="s">
        <v>268</v>
      </c>
      <c r="AG29" s="129"/>
      <c r="AH29" s="129"/>
      <c r="AI29" s="129"/>
      <c r="AJ29" s="129"/>
      <c r="AK29" s="129"/>
      <c r="AL29" s="125" t="s">
        <v>426</v>
      </c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6" t="s">
        <v>276</v>
      </c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7">
        <v>25537.28</v>
      </c>
      <c r="BY29" s="127"/>
      <c r="BZ29" s="127"/>
      <c r="CA29" s="127"/>
      <c r="CB29" s="127"/>
      <c r="CC29" s="127"/>
      <c r="CD29" s="127"/>
      <c r="CE29" s="127"/>
      <c r="CF29" s="127">
        <f>-BX29</f>
        <v>-25537.28</v>
      </c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2" t="e">
        <f t="shared" si="0"/>
        <v>#VALUE!</v>
      </c>
    </row>
    <row r="30" spans="1:103" ht="12.75" customHeight="1" hidden="1">
      <c r="A30" s="107" t="s">
        <v>281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29" t="s">
        <v>268</v>
      </c>
      <c r="AG30" s="129"/>
      <c r="AH30" s="129"/>
      <c r="AI30" s="129"/>
      <c r="AJ30" s="129"/>
      <c r="AK30" s="129"/>
      <c r="AL30" s="125" t="s">
        <v>282</v>
      </c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6" t="s">
        <v>276</v>
      </c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7" t="s">
        <v>276</v>
      </c>
      <c r="BY30" s="127"/>
      <c r="BZ30" s="127"/>
      <c r="CA30" s="127"/>
      <c r="CB30" s="127"/>
      <c r="CC30" s="127"/>
      <c r="CD30" s="127"/>
      <c r="CE30" s="127"/>
      <c r="CF30" s="127" t="s">
        <v>276</v>
      </c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2" t="e">
        <f t="shared" si="0"/>
        <v>#VALUE!</v>
      </c>
    </row>
    <row r="31" spans="1:103" ht="20.25" customHeight="1">
      <c r="A31" s="145" t="s">
        <v>283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1" t="s">
        <v>268</v>
      </c>
      <c r="AG31" s="141"/>
      <c r="AH31" s="141"/>
      <c r="AI31" s="141"/>
      <c r="AJ31" s="141"/>
      <c r="AK31" s="141"/>
      <c r="AL31" s="131" t="s">
        <v>174</v>
      </c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11">
        <f>BB32</f>
        <v>876500</v>
      </c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2">
        <f>BX32+BX35</f>
        <v>13820.74</v>
      </c>
      <c r="BY31" s="112"/>
      <c r="BZ31" s="112"/>
      <c r="CA31" s="112"/>
      <c r="CB31" s="112"/>
      <c r="CC31" s="112"/>
      <c r="CD31" s="112"/>
      <c r="CE31" s="112"/>
      <c r="CF31" s="112">
        <f>BB31-BX31</f>
        <v>862679.26</v>
      </c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2">
        <f t="shared" si="0"/>
        <v>1.576810039931546</v>
      </c>
    </row>
    <row r="32" spans="1:103" ht="20.25" customHeight="1">
      <c r="A32" s="160" t="s">
        <v>283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29" t="s">
        <v>268</v>
      </c>
      <c r="AG32" s="129"/>
      <c r="AH32" s="129"/>
      <c r="AI32" s="129"/>
      <c r="AJ32" s="129"/>
      <c r="AK32" s="129"/>
      <c r="AL32" s="125" t="s">
        <v>16</v>
      </c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6">
        <v>876500</v>
      </c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7">
        <f>BX33+BX34</f>
        <v>13734.81</v>
      </c>
      <c r="BY32" s="127"/>
      <c r="BZ32" s="127"/>
      <c r="CA32" s="127"/>
      <c r="CB32" s="127"/>
      <c r="CC32" s="127"/>
      <c r="CD32" s="127"/>
      <c r="CE32" s="127"/>
      <c r="CF32" s="127">
        <f>BB32-BX32</f>
        <v>862765.19</v>
      </c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2">
        <f t="shared" si="0"/>
        <v>1.567006274957216</v>
      </c>
    </row>
    <row r="33" spans="1:103" ht="20.25" customHeight="1">
      <c r="A33" s="160" t="s">
        <v>283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29" t="s">
        <v>268</v>
      </c>
      <c r="AG33" s="129"/>
      <c r="AH33" s="129"/>
      <c r="AI33" s="129"/>
      <c r="AJ33" s="129"/>
      <c r="AK33" s="129"/>
      <c r="AL33" s="125" t="s">
        <v>224</v>
      </c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6" t="s">
        <v>276</v>
      </c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7">
        <v>13689</v>
      </c>
      <c r="BY33" s="127"/>
      <c r="BZ33" s="127"/>
      <c r="CA33" s="127"/>
      <c r="CB33" s="127"/>
      <c r="CC33" s="127"/>
      <c r="CD33" s="127"/>
      <c r="CE33" s="127"/>
      <c r="CF33" s="127">
        <f>-BX33</f>
        <v>-13689</v>
      </c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2" t="e">
        <f t="shared" si="0"/>
        <v>#VALUE!</v>
      </c>
    </row>
    <row r="34" spans="1:103" ht="20.25" customHeight="1">
      <c r="A34" s="160" t="s">
        <v>178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29" t="s">
        <v>268</v>
      </c>
      <c r="AG34" s="129"/>
      <c r="AH34" s="129"/>
      <c r="AI34" s="129"/>
      <c r="AJ34" s="129"/>
      <c r="AK34" s="129"/>
      <c r="AL34" s="125" t="s">
        <v>177</v>
      </c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6" t="s">
        <v>276</v>
      </c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7">
        <v>45.81</v>
      </c>
      <c r="BY34" s="127"/>
      <c r="BZ34" s="127"/>
      <c r="CA34" s="127"/>
      <c r="CB34" s="127"/>
      <c r="CC34" s="127"/>
      <c r="CD34" s="127"/>
      <c r="CE34" s="127"/>
      <c r="CF34" s="127">
        <f>-BX34</f>
        <v>-45.81</v>
      </c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2" t="e">
        <f t="shared" si="0"/>
        <v>#VALUE!</v>
      </c>
    </row>
    <row r="35" spans="1:103" ht="32.25" customHeight="1">
      <c r="A35" s="128" t="s">
        <v>14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9" t="s">
        <v>268</v>
      </c>
      <c r="AG35" s="129"/>
      <c r="AH35" s="129"/>
      <c r="AI35" s="129"/>
      <c r="AJ35" s="129"/>
      <c r="AK35" s="129"/>
      <c r="AL35" s="125" t="s">
        <v>15</v>
      </c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6" t="s">
        <v>276</v>
      </c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7">
        <f>BX36</f>
        <v>85.93</v>
      </c>
      <c r="BY35" s="127"/>
      <c r="BZ35" s="127"/>
      <c r="CA35" s="127"/>
      <c r="CB35" s="127"/>
      <c r="CC35" s="127"/>
      <c r="CD35" s="127"/>
      <c r="CE35" s="127"/>
      <c r="CF35" s="127">
        <f>-BX35</f>
        <v>-85.93</v>
      </c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2" t="e">
        <f t="shared" si="0"/>
        <v>#VALUE!</v>
      </c>
    </row>
    <row r="36" spans="1:103" ht="32.25" customHeight="1">
      <c r="A36" s="128" t="s">
        <v>171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9" t="s">
        <v>268</v>
      </c>
      <c r="AG36" s="129"/>
      <c r="AH36" s="129"/>
      <c r="AI36" s="129"/>
      <c r="AJ36" s="129"/>
      <c r="AK36" s="129"/>
      <c r="AL36" s="125" t="s">
        <v>170</v>
      </c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6" t="s">
        <v>276</v>
      </c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7">
        <v>85.93</v>
      </c>
      <c r="BY36" s="127"/>
      <c r="BZ36" s="127"/>
      <c r="CA36" s="127"/>
      <c r="CB36" s="127"/>
      <c r="CC36" s="127"/>
      <c r="CD36" s="127"/>
      <c r="CE36" s="127"/>
      <c r="CF36" s="127">
        <f>-BX36</f>
        <v>-85.93</v>
      </c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2" t="e">
        <f t="shared" si="0"/>
        <v>#VALUE!</v>
      </c>
    </row>
    <row r="37" spans="1:103" s="54" customFormat="1" ht="26.25" customHeight="1">
      <c r="A37" s="145" t="s">
        <v>284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31" t="s">
        <v>268</v>
      </c>
      <c r="AG37" s="131"/>
      <c r="AH37" s="131"/>
      <c r="AI37" s="131"/>
      <c r="AJ37" s="131"/>
      <c r="AK37" s="131"/>
      <c r="AL37" s="131" t="s">
        <v>285</v>
      </c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11">
        <f>BB38+BB42</f>
        <v>9620200</v>
      </c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08">
        <f>BX38+BX42</f>
        <v>645800.2</v>
      </c>
      <c r="BY37" s="108"/>
      <c r="BZ37" s="108"/>
      <c r="CA37" s="108"/>
      <c r="CB37" s="108"/>
      <c r="CC37" s="108"/>
      <c r="CD37" s="108"/>
      <c r="CE37" s="108"/>
      <c r="CF37" s="108">
        <f>BB37-BX37</f>
        <v>8974399.8</v>
      </c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2">
        <f t="shared" si="0"/>
        <v>6.712960229517058</v>
      </c>
    </row>
    <row r="38" spans="1:103" ht="27.75" customHeight="1">
      <c r="A38" s="145" t="s">
        <v>286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1" t="s">
        <v>268</v>
      </c>
      <c r="AG38" s="141"/>
      <c r="AH38" s="141"/>
      <c r="AI38" s="141"/>
      <c r="AJ38" s="141"/>
      <c r="AK38" s="141"/>
      <c r="AL38" s="131" t="s">
        <v>287</v>
      </c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11">
        <f>BB39</f>
        <v>1100200</v>
      </c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2">
        <f>BX39</f>
        <v>25879.989999999998</v>
      </c>
      <c r="BY38" s="112"/>
      <c r="BZ38" s="112"/>
      <c r="CA38" s="112"/>
      <c r="CB38" s="112"/>
      <c r="CC38" s="112"/>
      <c r="CD38" s="112"/>
      <c r="CE38" s="112"/>
      <c r="CF38" s="108">
        <f>BB38-BX38</f>
        <v>1074320.01</v>
      </c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2">
        <f t="shared" si="0"/>
        <v>2.352298672968551</v>
      </c>
    </row>
    <row r="39" spans="1:103" ht="54.75" customHeight="1">
      <c r="A39" s="128" t="s">
        <v>23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9" t="s">
        <v>268</v>
      </c>
      <c r="AG39" s="129"/>
      <c r="AH39" s="129"/>
      <c r="AI39" s="129"/>
      <c r="AJ39" s="129"/>
      <c r="AK39" s="129"/>
      <c r="AL39" s="125" t="s">
        <v>288</v>
      </c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6">
        <v>1100200</v>
      </c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7">
        <f>BX40+BX41</f>
        <v>25879.989999999998</v>
      </c>
      <c r="BY39" s="127"/>
      <c r="BZ39" s="127"/>
      <c r="CA39" s="127"/>
      <c r="CB39" s="127"/>
      <c r="CC39" s="127"/>
      <c r="CD39" s="127"/>
      <c r="CE39" s="127"/>
      <c r="CF39" s="109">
        <f>BB39-BX39</f>
        <v>1074320.01</v>
      </c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2">
        <f t="shared" si="0"/>
        <v>2.352298672968551</v>
      </c>
    </row>
    <row r="40" spans="1:103" ht="50.25" customHeight="1">
      <c r="A40" s="128" t="s">
        <v>23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9" t="s">
        <v>268</v>
      </c>
      <c r="AG40" s="129"/>
      <c r="AH40" s="129"/>
      <c r="AI40" s="129"/>
      <c r="AJ40" s="129"/>
      <c r="AK40" s="129"/>
      <c r="AL40" s="125" t="s">
        <v>289</v>
      </c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6" t="s">
        <v>276</v>
      </c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7">
        <v>25520.69</v>
      </c>
      <c r="BY40" s="127"/>
      <c r="BZ40" s="127"/>
      <c r="CA40" s="127"/>
      <c r="CB40" s="127"/>
      <c r="CC40" s="127"/>
      <c r="CD40" s="127"/>
      <c r="CE40" s="127"/>
      <c r="CF40" s="127">
        <f>CZ40-BX40</f>
        <v>-25520.69</v>
      </c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2" t="e">
        <f t="shared" si="0"/>
        <v>#VALUE!</v>
      </c>
    </row>
    <row r="41" spans="1:103" ht="51.75" customHeight="1">
      <c r="A41" s="128" t="s">
        <v>24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9" t="s">
        <v>268</v>
      </c>
      <c r="AG41" s="129"/>
      <c r="AH41" s="129"/>
      <c r="AI41" s="129"/>
      <c r="AJ41" s="129"/>
      <c r="AK41" s="129"/>
      <c r="AL41" s="125" t="s">
        <v>290</v>
      </c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6" t="s">
        <v>276</v>
      </c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7">
        <v>359.3</v>
      </c>
      <c r="BY41" s="127"/>
      <c r="BZ41" s="127"/>
      <c r="CA41" s="127"/>
      <c r="CB41" s="127"/>
      <c r="CC41" s="127"/>
      <c r="CD41" s="127"/>
      <c r="CE41" s="127"/>
      <c r="CF41" s="127">
        <f>CZ41-BX41</f>
        <v>-359.3</v>
      </c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2" t="e">
        <f t="shared" si="0"/>
        <v>#VALUE!</v>
      </c>
    </row>
    <row r="42" spans="1:103" s="54" customFormat="1" ht="16.5" customHeight="1">
      <c r="A42" s="145" t="s">
        <v>291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31" t="s">
        <v>268</v>
      </c>
      <c r="AG42" s="131"/>
      <c r="AH42" s="131"/>
      <c r="AI42" s="131"/>
      <c r="AJ42" s="131"/>
      <c r="AK42" s="131"/>
      <c r="AL42" s="131" t="s">
        <v>292</v>
      </c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11">
        <f>BB43+BB47</f>
        <v>8520000</v>
      </c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08">
        <f>BX43+BX47</f>
        <v>619920.21</v>
      </c>
      <c r="BY42" s="108"/>
      <c r="BZ42" s="108"/>
      <c r="CA42" s="108"/>
      <c r="CB42" s="108"/>
      <c r="CC42" s="108"/>
      <c r="CD42" s="108"/>
      <c r="CE42" s="108"/>
      <c r="CF42" s="108">
        <f>BB42-BX42</f>
        <v>7900079.79</v>
      </c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2">
        <f t="shared" si="0"/>
        <v>7.276058802816901</v>
      </c>
    </row>
    <row r="43" spans="1:103" ht="54" customHeight="1">
      <c r="A43" s="149" t="s">
        <v>293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31" t="s">
        <v>268</v>
      </c>
      <c r="AG43" s="131"/>
      <c r="AH43" s="131"/>
      <c r="AI43" s="131"/>
      <c r="AJ43" s="131"/>
      <c r="AK43" s="131"/>
      <c r="AL43" s="131" t="s">
        <v>294</v>
      </c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11">
        <f>BB44</f>
        <v>6140000</v>
      </c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08">
        <f>BX44</f>
        <v>255874.97999999998</v>
      </c>
      <c r="BY43" s="108"/>
      <c r="BZ43" s="108"/>
      <c r="CA43" s="108"/>
      <c r="CB43" s="108"/>
      <c r="CC43" s="108"/>
      <c r="CD43" s="108"/>
      <c r="CE43" s="108"/>
      <c r="CF43" s="108">
        <f>BB43-BX43</f>
        <v>5884125.02</v>
      </c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2">
        <f t="shared" si="0"/>
        <v>4.167344951140064</v>
      </c>
    </row>
    <row r="44" spans="1:103" ht="78" customHeight="1">
      <c r="A44" s="148" t="s">
        <v>295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1" t="s">
        <v>268</v>
      </c>
      <c r="AG44" s="141"/>
      <c r="AH44" s="141"/>
      <c r="AI44" s="141"/>
      <c r="AJ44" s="141"/>
      <c r="AK44" s="141"/>
      <c r="AL44" s="131" t="s">
        <v>296</v>
      </c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11">
        <v>6140000</v>
      </c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2">
        <f>BX45+BX46</f>
        <v>255874.97999999998</v>
      </c>
      <c r="BY44" s="112"/>
      <c r="BZ44" s="112"/>
      <c r="CA44" s="112"/>
      <c r="CB44" s="112"/>
      <c r="CC44" s="112"/>
      <c r="CD44" s="112"/>
      <c r="CE44" s="112"/>
      <c r="CF44" s="108">
        <f>BB44-BX44</f>
        <v>5884125.02</v>
      </c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2">
        <f t="shared" si="0"/>
        <v>4.167344951140064</v>
      </c>
    </row>
    <row r="45" spans="1:103" ht="79.5" customHeight="1">
      <c r="A45" s="150" t="s">
        <v>295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29" t="s">
        <v>268</v>
      </c>
      <c r="AG45" s="129"/>
      <c r="AH45" s="129"/>
      <c r="AI45" s="129"/>
      <c r="AJ45" s="129"/>
      <c r="AK45" s="129"/>
      <c r="AL45" s="125" t="s">
        <v>297</v>
      </c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6" t="s">
        <v>276</v>
      </c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7">
        <v>254458.74</v>
      </c>
      <c r="BY45" s="127"/>
      <c r="BZ45" s="127"/>
      <c r="CA45" s="127"/>
      <c r="CB45" s="127"/>
      <c r="CC45" s="127"/>
      <c r="CD45" s="127"/>
      <c r="CE45" s="127"/>
      <c r="CF45" s="127">
        <f>CX45-BX45</f>
        <v>-254458.74</v>
      </c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2" t="e">
        <f t="shared" si="0"/>
        <v>#VALUE!</v>
      </c>
    </row>
    <row r="46" spans="1:103" ht="78" customHeight="1">
      <c r="A46" s="150" t="s">
        <v>298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29" t="s">
        <v>268</v>
      </c>
      <c r="AG46" s="129"/>
      <c r="AH46" s="129"/>
      <c r="AI46" s="129"/>
      <c r="AJ46" s="129"/>
      <c r="AK46" s="129"/>
      <c r="AL46" s="125" t="s">
        <v>299</v>
      </c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6" t="s">
        <v>276</v>
      </c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7">
        <v>1416.24</v>
      </c>
      <c r="BY46" s="127"/>
      <c r="BZ46" s="127"/>
      <c r="CA46" s="127"/>
      <c r="CB46" s="127"/>
      <c r="CC46" s="127"/>
      <c r="CD46" s="127"/>
      <c r="CE46" s="127"/>
      <c r="CF46" s="127">
        <f>CX46-BX46</f>
        <v>-1416.24</v>
      </c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2" t="e">
        <f t="shared" si="0"/>
        <v>#VALUE!</v>
      </c>
    </row>
    <row r="47" spans="1:103" ht="55.5" customHeight="1">
      <c r="A47" s="149" t="s">
        <v>300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31" t="s">
        <v>268</v>
      </c>
      <c r="AG47" s="131"/>
      <c r="AH47" s="131"/>
      <c r="AI47" s="131"/>
      <c r="AJ47" s="131"/>
      <c r="AK47" s="131"/>
      <c r="AL47" s="131" t="s">
        <v>301</v>
      </c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11">
        <f>BB48</f>
        <v>2380000</v>
      </c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08">
        <f>BX48</f>
        <v>364045.23</v>
      </c>
      <c r="BY47" s="108"/>
      <c r="BZ47" s="108"/>
      <c r="CA47" s="108"/>
      <c r="CB47" s="108"/>
      <c r="CC47" s="108"/>
      <c r="CD47" s="108"/>
      <c r="CE47" s="108"/>
      <c r="CF47" s="108">
        <f>BB47-BX47</f>
        <v>2015954.77</v>
      </c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2">
        <f t="shared" si="0"/>
        <v>15.29601806722689</v>
      </c>
    </row>
    <row r="48" spans="1:103" ht="83.25" customHeight="1">
      <c r="A48" s="149" t="s">
        <v>302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1" t="s">
        <v>268</v>
      </c>
      <c r="AG48" s="141"/>
      <c r="AH48" s="141"/>
      <c r="AI48" s="141"/>
      <c r="AJ48" s="141"/>
      <c r="AK48" s="141"/>
      <c r="AL48" s="131" t="s">
        <v>303</v>
      </c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11">
        <v>2380000</v>
      </c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2">
        <f>BX49+BX50</f>
        <v>364045.23</v>
      </c>
      <c r="BY48" s="112"/>
      <c r="BZ48" s="112"/>
      <c r="CA48" s="112"/>
      <c r="CB48" s="112"/>
      <c r="CC48" s="112"/>
      <c r="CD48" s="112"/>
      <c r="CE48" s="112"/>
      <c r="CF48" s="108">
        <f>BB48-BX48</f>
        <v>2015954.77</v>
      </c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2">
        <f t="shared" si="0"/>
        <v>15.29601806722689</v>
      </c>
    </row>
    <row r="49" spans="1:103" ht="81" customHeight="1">
      <c r="A49" s="107" t="s">
        <v>302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29" t="s">
        <v>268</v>
      </c>
      <c r="AG49" s="129"/>
      <c r="AH49" s="129"/>
      <c r="AI49" s="129"/>
      <c r="AJ49" s="129"/>
      <c r="AK49" s="129"/>
      <c r="AL49" s="125" t="s">
        <v>304</v>
      </c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6" t="s">
        <v>276</v>
      </c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7">
        <v>364024.32</v>
      </c>
      <c r="BY49" s="127"/>
      <c r="BZ49" s="127"/>
      <c r="CA49" s="127"/>
      <c r="CB49" s="127"/>
      <c r="CC49" s="127"/>
      <c r="CD49" s="127"/>
      <c r="CE49" s="127"/>
      <c r="CF49" s="127">
        <f>CZ49-BX49</f>
        <v>-364024.32</v>
      </c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2" t="e">
        <f t="shared" si="0"/>
        <v>#VALUE!</v>
      </c>
    </row>
    <row r="50" spans="1:103" ht="85.5" customHeight="1">
      <c r="A50" s="107" t="s">
        <v>305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29" t="s">
        <v>268</v>
      </c>
      <c r="AG50" s="129"/>
      <c r="AH50" s="129"/>
      <c r="AI50" s="129"/>
      <c r="AJ50" s="129"/>
      <c r="AK50" s="129"/>
      <c r="AL50" s="125" t="s">
        <v>306</v>
      </c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6" t="s">
        <v>276</v>
      </c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7">
        <v>20.91</v>
      </c>
      <c r="BY50" s="127"/>
      <c r="BZ50" s="127"/>
      <c r="CA50" s="127"/>
      <c r="CB50" s="127"/>
      <c r="CC50" s="127"/>
      <c r="CD50" s="127"/>
      <c r="CE50" s="127"/>
      <c r="CF50" s="127">
        <f>CZ50-BX50</f>
        <v>-20.91</v>
      </c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2" t="e">
        <f t="shared" si="0"/>
        <v>#VALUE!</v>
      </c>
    </row>
    <row r="51" spans="1:103" ht="12.75" customHeight="1" hidden="1">
      <c r="A51" s="107" t="s">
        <v>307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29" t="s">
        <v>268</v>
      </c>
      <c r="AG51" s="129"/>
      <c r="AH51" s="129"/>
      <c r="AI51" s="129"/>
      <c r="AJ51" s="129"/>
      <c r="AK51" s="129"/>
      <c r="AL51" s="125" t="s">
        <v>308</v>
      </c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6" t="s">
        <v>276</v>
      </c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7" t="s">
        <v>276</v>
      </c>
      <c r="BY51" s="127"/>
      <c r="BZ51" s="127"/>
      <c r="CA51" s="127"/>
      <c r="CB51" s="127"/>
      <c r="CC51" s="127"/>
      <c r="CD51" s="127"/>
      <c r="CE51" s="127"/>
      <c r="CF51" s="127" t="s">
        <v>276</v>
      </c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2" t="e">
        <f aca="true" t="shared" si="1" ref="CY51:CY84">BX51/BB51*100</f>
        <v>#VALUE!</v>
      </c>
    </row>
    <row r="52" spans="1:103" s="54" customFormat="1" ht="47.25" customHeight="1">
      <c r="A52" s="130" t="s">
        <v>309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1" t="s">
        <v>268</v>
      </c>
      <c r="AG52" s="131"/>
      <c r="AH52" s="131"/>
      <c r="AI52" s="131"/>
      <c r="AJ52" s="131"/>
      <c r="AK52" s="131"/>
      <c r="AL52" s="131" t="s">
        <v>310</v>
      </c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11">
        <f>BB53+BB58</f>
        <v>1788700</v>
      </c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08">
        <f>BX53</f>
        <v>29631.59</v>
      </c>
      <c r="BY52" s="108"/>
      <c r="BZ52" s="108"/>
      <c r="CA52" s="108"/>
      <c r="CB52" s="108"/>
      <c r="CC52" s="108"/>
      <c r="CD52" s="108"/>
      <c r="CE52" s="108"/>
      <c r="CF52" s="108">
        <f aca="true" t="shared" si="2" ref="CF52:CF57">BB52-BX52</f>
        <v>1759068.41</v>
      </c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2">
        <f t="shared" si="1"/>
        <v>1.6565992061273551</v>
      </c>
    </row>
    <row r="53" spans="1:103" s="54" customFormat="1" ht="93" customHeight="1">
      <c r="A53" s="130" t="s">
        <v>18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25" t="s">
        <v>268</v>
      </c>
      <c r="AG53" s="125"/>
      <c r="AH53" s="125"/>
      <c r="AI53" s="125"/>
      <c r="AJ53" s="125"/>
      <c r="AK53" s="125"/>
      <c r="AL53" s="131" t="s">
        <v>230</v>
      </c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11">
        <f>BB54+BB56</f>
        <v>1741200</v>
      </c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08">
        <f>BX54+BX56</f>
        <v>29631.59</v>
      </c>
      <c r="BY53" s="108"/>
      <c r="BZ53" s="108"/>
      <c r="CA53" s="108"/>
      <c r="CB53" s="108"/>
      <c r="CC53" s="108"/>
      <c r="CD53" s="108"/>
      <c r="CE53" s="108"/>
      <c r="CF53" s="108">
        <f t="shared" si="2"/>
        <v>1711568.41</v>
      </c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2">
        <f t="shared" si="1"/>
        <v>1.7017912933609005</v>
      </c>
    </row>
    <row r="54" spans="1:103" ht="68.25" customHeight="1">
      <c r="A54" s="153" t="s">
        <v>22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32" t="s">
        <v>268</v>
      </c>
      <c r="AG54" s="132"/>
      <c r="AH54" s="132"/>
      <c r="AI54" s="132"/>
      <c r="AJ54" s="132"/>
      <c r="AK54" s="132"/>
      <c r="AL54" s="132" t="s">
        <v>311</v>
      </c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3">
        <f>BB55</f>
        <v>1319000</v>
      </c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12">
        <f>BX55</f>
        <v>7454.09</v>
      </c>
      <c r="BY54" s="112"/>
      <c r="BZ54" s="112"/>
      <c r="CA54" s="112"/>
      <c r="CB54" s="112"/>
      <c r="CC54" s="112"/>
      <c r="CD54" s="112"/>
      <c r="CE54" s="112"/>
      <c r="CF54" s="108">
        <f t="shared" si="2"/>
        <v>1311545.91</v>
      </c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2">
        <f t="shared" si="1"/>
        <v>0.5651319181197877</v>
      </c>
    </row>
    <row r="55" spans="1:103" ht="87.75" customHeight="1">
      <c r="A55" s="154" t="s">
        <v>26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6"/>
      <c r="AF55" s="157" t="s">
        <v>268</v>
      </c>
      <c r="AG55" s="158"/>
      <c r="AH55" s="158"/>
      <c r="AI55" s="158"/>
      <c r="AJ55" s="158"/>
      <c r="AK55" s="159"/>
      <c r="AL55" s="113" t="s">
        <v>25</v>
      </c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5"/>
      <c r="BB55" s="116">
        <v>1319000</v>
      </c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8"/>
      <c r="BX55" s="119">
        <v>7454.09</v>
      </c>
      <c r="BY55" s="120"/>
      <c r="BZ55" s="120"/>
      <c r="CA55" s="120"/>
      <c r="CB55" s="120"/>
      <c r="CC55" s="120"/>
      <c r="CD55" s="120"/>
      <c r="CE55" s="121"/>
      <c r="CF55" s="122">
        <f>BB55-BX55</f>
        <v>1311545.91</v>
      </c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4"/>
      <c r="CY55" s="2">
        <f>BX55/BB55*100</f>
        <v>0.5651319181197877</v>
      </c>
    </row>
    <row r="56" spans="1:103" ht="87" customHeight="1">
      <c r="A56" s="110" t="s">
        <v>19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31" t="s">
        <v>268</v>
      </c>
      <c r="AG56" s="131"/>
      <c r="AH56" s="131"/>
      <c r="AI56" s="131"/>
      <c r="AJ56" s="131"/>
      <c r="AK56" s="131"/>
      <c r="AL56" s="132" t="s">
        <v>312</v>
      </c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3">
        <f>BB57</f>
        <v>422200</v>
      </c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12">
        <f>BX57</f>
        <v>22177.5</v>
      </c>
      <c r="BY56" s="112"/>
      <c r="BZ56" s="112"/>
      <c r="CA56" s="112"/>
      <c r="CB56" s="112"/>
      <c r="CC56" s="112"/>
      <c r="CD56" s="112"/>
      <c r="CE56" s="112"/>
      <c r="CF56" s="108">
        <f t="shared" si="2"/>
        <v>400022.5</v>
      </c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2">
        <f t="shared" si="1"/>
        <v>5.252842254855518</v>
      </c>
    </row>
    <row r="57" spans="1:103" ht="67.5" customHeight="1">
      <c r="A57" s="106" t="s">
        <v>20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31" t="s">
        <v>268</v>
      </c>
      <c r="AG57" s="131"/>
      <c r="AH57" s="131"/>
      <c r="AI57" s="131"/>
      <c r="AJ57" s="131"/>
      <c r="AK57" s="131"/>
      <c r="AL57" s="134" t="s">
        <v>313</v>
      </c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5">
        <v>422200</v>
      </c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27">
        <v>22177.5</v>
      </c>
      <c r="BY57" s="127"/>
      <c r="BZ57" s="127"/>
      <c r="CA57" s="127"/>
      <c r="CB57" s="127"/>
      <c r="CC57" s="127"/>
      <c r="CD57" s="127"/>
      <c r="CE57" s="127"/>
      <c r="CF57" s="109">
        <f t="shared" si="2"/>
        <v>400022.5</v>
      </c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2">
        <f t="shared" si="1"/>
        <v>5.252842254855518</v>
      </c>
    </row>
    <row r="58" spans="1:103" s="30" customFormat="1" ht="48.75" customHeight="1">
      <c r="A58" s="110" t="s">
        <v>234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31" t="s">
        <v>268</v>
      </c>
      <c r="AG58" s="131"/>
      <c r="AH58" s="131"/>
      <c r="AI58" s="131"/>
      <c r="AJ58" s="131"/>
      <c r="AK58" s="131"/>
      <c r="AL58" s="132" t="s">
        <v>235</v>
      </c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3">
        <f>BB59</f>
        <v>47500</v>
      </c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12" t="str">
        <f>BX59</f>
        <v>-</v>
      </c>
      <c r="BY58" s="112"/>
      <c r="BZ58" s="112"/>
      <c r="CA58" s="112"/>
      <c r="CB58" s="112"/>
      <c r="CC58" s="112"/>
      <c r="CD58" s="112"/>
      <c r="CE58" s="112"/>
      <c r="CF58" s="108">
        <f>BB58</f>
        <v>47500</v>
      </c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2" t="e">
        <f t="shared" si="1"/>
        <v>#VALUE!</v>
      </c>
    </row>
    <row r="59" spans="1:103" ht="48" customHeight="1">
      <c r="A59" s="106" t="s">
        <v>238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31" t="s">
        <v>268</v>
      </c>
      <c r="AG59" s="131"/>
      <c r="AH59" s="131"/>
      <c r="AI59" s="131"/>
      <c r="AJ59" s="131"/>
      <c r="AK59" s="131"/>
      <c r="AL59" s="134" t="s">
        <v>236</v>
      </c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5">
        <f>BB60</f>
        <v>47500</v>
      </c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27" t="str">
        <f>BX60</f>
        <v>-</v>
      </c>
      <c r="BY59" s="127"/>
      <c r="BZ59" s="127"/>
      <c r="CA59" s="127"/>
      <c r="CB59" s="127"/>
      <c r="CC59" s="127"/>
      <c r="CD59" s="127"/>
      <c r="CE59" s="127"/>
      <c r="CF59" s="109">
        <f>BB59</f>
        <v>47500</v>
      </c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2" t="e">
        <f t="shared" si="1"/>
        <v>#VALUE!</v>
      </c>
    </row>
    <row r="60" spans="1:103" ht="60.75" customHeight="1">
      <c r="A60" s="106" t="s">
        <v>237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31" t="s">
        <v>268</v>
      </c>
      <c r="AG60" s="131"/>
      <c r="AH60" s="131"/>
      <c r="AI60" s="131"/>
      <c r="AJ60" s="131"/>
      <c r="AK60" s="131"/>
      <c r="AL60" s="134" t="s">
        <v>233</v>
      </c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5">
        <v>47500</v>
      </c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27" t="s">
        <v>276</v>
      </c>
      <c r="BY60" s="127"/>
      <c r="BZ60" s="127"/>
      <c r="CA60" s="127"/>
      <c r="CB60" s="127"/>
      <c r="CC60" s="127"/>
      <c r="CD60" s="127"/>
      <c r="CE60" s="127"/>
      <c r="CF60" s="109">
        <f>BB60</f>
        <v>47500</v>
      </c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2" t="e">
        <f t="shared" si="1"/>
        <v>#VALUE!</v>
      </c>
    </row>
    <row r="61" spans="1:103" ht="42" customHeight="1">
      <c r="A61" s="130" t="s">
        <v>390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1" t="s">
        <v>268</v>
      </c>
      <c r="AG61" s="131"/>
      <c r="AH61" s="131"/>
      <c r="AI61" s="131"/>
      <c r="AJ61" s="131"/>
      <c r="AK61" s="131"/>
      <c r="AL61" s="132" t="s">
        <v>415</v>
      </c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3" t="str">
        <f>BB62</f>
        <v>-</v>
      </c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12">
        <f>BX62</f>
        <v>5518.01</v>
      </c>
      <c r="BY61" s="112"/>
      <c r="BZ61" s="112"/>
      <c r="CA61" s="112"/>
      <c r="CB61" s="112"/>
      <c r="CC61" s="112"/>
      <c r="CD61" s="112"/>
      <c r="CE61" s="112"/>
      <c r="CF61" s="108">
        <f>-BX61</f>
        <v>-5518.01</v>
      </c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2" t="e">
        <f t="shared" si="1"/>
        <v>#VALUE!</v>
      </c>
    </row>
    <row r="62" spans="1:103" ht="71.25" customHeight="1">
      <c r="A62" s="106" t="s">
        <v>240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31" t="s">
        <v>268</v>
      </c>
      <c r="AG62" s="131"/>
      <c r="AH62" s="131"/>
      <c r="AI62" s="131"/>
      <c r="AJ62" s="131"/>
      <c r="AK62" s="131"/>
      <c r="AL62" s="134" t="s">
        <v>414</v>
      </c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5" t="str">
        <f>BB63</f>
        <v>-</v>
      </c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27">
        <f>BX64</f>
        <v>5518.01</v>
      </c>
      <c r="BY62" s="127"/>
      <c r="BZ62" s="127"/>
      <c r="CA62" s="127"/>
      <c r="CB62" s="127"/>
      <c r="CC62" s="127"/>
      <c r="CD62" s="127"/>
      <c r="CE62" s="127"/>
      <c r="CF62" s="109">
        <f>-BX62</f>
        <v>-5518.01</v>
      </c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2" t="e">
        <f t="shared" si="1"/>
        <v>#VALUE!</v>
      </c>
    </row>
    <row r="63" spans="1:103" ht="43.5" customHeight="1">
      <c r="A63" s="106" t="s">
        <v>239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31" t="s">
        <v>268</v>
      </c>
      <c r="AG63" s="131"/>
      <c r="AH63" s="131"/>
      <c r="AI63" s="131"/>
      <c r="AJ63" s="131"/>
      <c r="AK63" s="131"/>
      <c r="AL63" s="134" t="s">
        <v>413</v>
      </c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5" t="str">
        <f>BB64</f>
        <v>-</v>
      </c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27">
        <f>BX64</f>
        <v>5518.01</v>
      </c>
      <c r="BY63" s="127"/>
      <c r="BZ63" s="127"/>
      <c r="CA63" s="127"/>
      <c r="CB63" s="127"/>
      <c r="CC63" s="127"/>
      <c r="CD63" s="127"/>
      <c r="CE63" s="127"/>
      <c r="CF63" s="109">
        <f>-BX63</f>
        <v>-5518.01</v>
      </c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2" t="e">
        <f t="shared" si="1"/>
        <v>#VALUE!</v>
      </c>
    </row>
    <row r="64" spans="1:103" ht="52.5" customHeight="1">
      <c r="A64" s="106" t="s">
        <v>173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31" t="s">
        <v>268</v>
      </c>
      <c r="AG64" s="131"/>
      <c r="AH64" s="131"/>
      <c r="AI64" s="131"/>
      <c r="AJ64" s="131"/>
      <c r="AK64" s="131"/>
      <c r="AL64" s="134" t="s">
        <v>27</v>
      </c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5" t="s">
        <v>276</v>
      </c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27">
        <v>5518.01</v>
      </c>
      <c r="BY64" s="127"/>
      <c r="BZ64" s="127"/>
      <c r="CA64" s="127"/>
      <c r="CB64" s="127"/>
      <c r="CC64" s="127"/>
      <c r="CD64" s="127"/>
      <c r="CE64" s="127"/>
      <c r="CF64" s="109">
        <f>-BX64</f>
        <v>-5518.01</v>
      </c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2" t="e">
        <f t="shared" si="1"/>
        <v>#VALUE!</v>
      </c>
    </row>
    <row r="65" spans="1:103" s="79" customFormat="1" ht="28.5" customHeight="1">
      <c r="A65" s="181" t="s">
        <v>17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2" t="s">
        <v>268</v>
      </c>
      <c r="AG65" s="182"/>
      <c r="AH65" s="182"/>
      <c r="AI65" s="182"/>
      <c r="AJ65" s="182"/>
      <c r="AK65" s="182"/>
      <c r="AL65" s="182" t="s">
        <v>452</v>
      </c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3">
        <f>BB66</f>
        <v>34100</v>
      </c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36" t="str">
        <f>BX66</f>
        <v>-</v>
      </c>
      <c r="BY65" s="136"/>
      <c r="BZ65" s="136"/>
      <c r="CA65" s="136"/>
      <c r="CB65" s="136"/>
      <c r="CC65" s="136"/>
      <c r="CD65" s="136"/>
      <c r="CE65" s="136"/>
      <c r="CF65" s="136">
        <f aca="true" t="shared" si="3" ref="CF65:CF71">BB65</f>
        <v>34100</v>
      </c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78" t="e">
        <f>BX65/BB65*100</f>
        <v>#VALUE!</v>
      </c>
    </row>
    <row r="66" spans="1:103" s="80" customFormat="1" ht="37.5" customHeight="1">
      <c r="A66" s="180" t="s">
        <v>454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78" t="s">
        <v>268</v>
      </c>
      <c r="AG66" s="178"/>
      <c r="AH66" s="178"/>
      <c r="AI66" s="178"/>
      <c r="AJ66" s="178"/>
      <c r="AK66" s="178"/>
      <c r="AL66" s="178" t="s">
        <v>485</v>
      </c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9">
        <f>BB67</f>
        <v>34100</v>
      </c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37" t="str">
        <f>BX67</f>
        <v>-</v>
      </c>
      <c r="BY66" s="137"/>
      <c r="BZ66" s="137"/>
      <c r="CA66" s="137"/>
      <c r="CB66" s="137"/>
      <c r="CC66" s="137"/>
      <c r="CD66" s="137"/>
      <c r="CE66" s="137"/>
      <c r="CF66" s="137">
        <f t="shared" si="3"/>
        <v>34100</v>
      </c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78" t="e">
        <f>BX66/BB66*100</f>
        <v>#VALUE!</v>
      </c>
    </row>
    <row r="67" spans="1:103" s="80" customFormat="1" ht="43.5" customHeight="1">
      <c r="A67" s="180" t="s">
        <v>487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78" t="s">
        <v>268</v>
      </c>
      <c r="AG67" s="178"/>
      <c r="AH67" s="178"/>
      <c r="AI67" s="178"/>
      <c r="AJ67" s="178"/>
      <c r="AK67" s="178"/>
      <c r="AL67" s="178" t="s">
        <v>453</v>
      </c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9">
        <v>34100</v>
      </c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37" t="s">
        <v>276</v>
      </c>
      <c r="BY67" s="137"/>
      <c r="BZ67" s="137"/>
      <c r="CA67" s="137"/>
      <c r="CB67" s="137"/>
      <c r="CC67" s="137"/>
      <c r="CD67" s="137"/>
      <c r="CE67" s="137"/>
      <c r="CF67" s="137">
        <f t="shared" si="3"/>
        <v>34100</v>
      </c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78" t="e">
        <f>BX67/BB67*100</f>
        <v>#VALUE!</v>
      </c>
    </row>
    <row r="68" spans="1:103" s="30" customFormat="1" ht="28.5" customHeight="1">
      <c r="A68" s="110" t="s">
        <v>416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31" t="s">
        <v>268</v>
      </c>
      <c r="AG68" s="131"/>
      <c r="AH68" s="131"/>
      <c r="AI68" s="131"/>
      <c r="AJ68" s="131"/>
      <c r="AK68" s="131"/>
      <c r="AL68" s="132" t="s">
        <v>406</v>
      </c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3">
        <f>BB69</f>
        <v>150000</v>
      </c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12" t="str">
        <f>BX69</f>
        <v>-</v>
      </c>
      <c r="BY68" s="112"/>
      <c r="BZ68" s="112"/>
      <c r="CA68" s="112"/>
      <c r="CB68" s="112"/>
      <c r="CC68" s="112"/>
      <c r="CD68" s="112"/>
      <c r="CE68" s="112"/>
      <c r="CF68" s="112">
        <f t="shared" si="3"/>
        <v>150000</v>
      </c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2" t="e">
        <f t="shared" si="1"/>
        <v>#VALUE!</v>
      </c>
    </row>
    <row r="69" spans="1:103" s="30" customFormat="1" ht="28.5" customHeight="1">
      <c r="A69" s="106" t="s">
        <v>225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31" t="s">
        <v>268</v>
      </c>
      <c r="AG69" s="131"/>
      <c r="AH69" s="131"/>
      <c r="AI69" s="131"/>
      <c r="AJ69" s="131"/>
      <c r="AK69" s="131"/>
      <c r="AL69" s="134" t="s">
        <v>226</v>
      </c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5">
        <f>BB70</f>
        <v>150000</v>
      </c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27" t="str">
        <f>BX70</f>
        <v>-</v>
      </c>
      <c r="BY69" s="127"/>
      <c r="BZ69" s="127"/>
      <c r="CA69" s="127"/>
      <c r="CB69" s="127"/>
      <c r="CC69" s="127"/>
      <c r="CD69" s="127"/>
      <c r="CE69" s="127"/>
      <c r="CF69" s="127">
        <f t="shared" si="3"/>
        <v>150000</v>
      </c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2" t="e">
        <f t="shared" si="1"/>
        <v>#VALUE!</v>
      </c>
    </row>
    <row r="70" spans="1:103" ht="28.5" customHeight="1">
      <c r="A70" s="106" t="s">
        <v>486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31" t="s">
        <v>268</v>
      </c>
      <c r="AG70" s="131"/>
      <c r="AH70" s="131"/>
      <c r="AI70" s="131"/>
      <c r="AJ70" s="131"/>
      <c r="AK70" s="131"/>
      <c r="AL70" s="134" t="s">
        <v>227</v>
      </c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5">
        <v>150000</v>
      </c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27" t="s">
        <v>276</v>
      </c>
      <c r="BY70" s="127"/>
      <c r="BZ70" s="127"/>
      <c r="CA70" s="127"/>
      <c r="CB70" s="127"/>
      <c r="CC70" s="127"/>
      <c r="CD70" s="127"/>
      <c r="CE70" s="127"/>
      <c r="CF70" s="127">
        <f t="shared" si="3"/>
        <v>150000</v>
      </c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2" t="e">
        <f t="shared" si="1"/>
        <v>#VALUE!</v>
      </c>
    </row>
    <row r="71" spans="1:103" s="54" customFormat="1" ht="26.25" customHeight="1">
      <c r="A71" s="145" t="s">
        <v>314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31" t="s">
        <v>268</v>
      </c>
      <c r="AG71" s="131"/>
      <c r="AH71" s="131"/>
      <c r="AI71" s="131"/>
      <c r="AJ71" s="131"/>
      <c r="AK71" s="131"/>
      <c r="AL71" s="131" t="s">
        <v>315</v>
      </c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11">
        <f>BB72</f>
        <v>17091300</v>
      </c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08" t="str">
        <f>BX72</f>
        <v>-</v>
      </c>
      <c r="BY71" s="108"/>
      <c r="BZ71" s="108"/>
      <c r="CA71" s="108"/>
      <c r="CB71" s="108"/>
      <c r="CC71" s="108"/>
      <c r="CD71" s="108"/>
      <c r="CE71" s="108"/>
      <c r="CF71" s="108">
        <f t="shared" si="3"/>
        <v>17091300</v>
      </c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2" t="e">
        <f t="shared" si="1"/>
        <v>#VALUE!</v>
      </c>
    </row>
    <row r="72" spans="1:103" s="54" customFormat="1" ht="50.25" customHeight="1">
      <c r="A72" s="177" t="s">
        <v>316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31" t="s">
        <v>268</v>
      </c>
      <c r="AG72" s="131"/>
      <c r="AH72" s="131"/>
      <c r="AI72" s="131"/>
      <c r="AJ72" s="131"/>
      <c r="AK72" s="131"/>
      <c r="AL72" s="131" t="s">
        <v>317</v>
      </c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11">
        <f>BB76+BB81</f>
        <v>17091300</v>
      </c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08" t="s">
        <v>276</v>
      </c>
      <c r="BY72" s="108"/>
      <c r="BZ72" s="108"/>
      <c r="CA72" s="108"/>
      <c r="CB72" s="108"/>
      <c r="CC72" s="108"/>
      <c r="CD72" s="108"/>
      <c r="CE72" s="108"/>
      <c r="CF72" s="108">
        <f aca="true" t="shared" si="4" ref="CF72:CF83">BB72</f>
        <v>17091300</v>
      </c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2" t="e">
        <f t="shared" si="1"/>
        <v>#VALUE!</v>
      </c>
    </row>
    <row r="73" spans="1:103" ht="12.75" customHeight="1" hidden="1">
      <c r="A73" s="152" t="s">
        <v>318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41" t="s">
        <v>268</v>
      </c>
      <c r="AG73" s="141"/>
      <c r="AH73" s="141"/>
      <c r="AI73" s="141"/>
      <c r="AJ73" s="141"/>
      <c r="AK73" s="141"/>
      <c r="AL73" s="131" t="s">
        <v>319</v>
      </c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11" t="str">
        <f>BB74</f>
        <v>-</v>
      </c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2">
        <f>BX74</f>
        <v>0</v>
      </c>
      <c r="BY73" s="112"/>
      <c r="BZ73" s="112"/>
      <c r="CA73" s="112"/>
      <c r="CB73" s="112"/>
      <c r="CC73" s="112"/>
      <c r="CD73" s="112"/>
      <c r="CE73" s="112"/>
      <c r="CF73" s="108" t="str">
        <f t="shared" si="4"/>
        <v>-</v>
      </c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2" t="e">
        <f t="shared" si="1"/>
        <v>#VALUE!</v>
      </c>
    </row>
    <row r="74" spans="1:103" ht="12.75" customHeight="1" hidden="1">
      <c r="A74" s="151" t="s">
        <v>320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29" t="s">
        <v>268</v>
      </c>
      <c r="AG74" s="129"/>
      <c r="AH74" s="129"/>
      <c r="AI74" s="129"/>
      <c r="AJ74" s="129"/>
      <c r="AK74" s="129"/>
      <c r="AL74" s="125" t="s">
        <v>321</v>
      </c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6" t="str">
        <f>BB75</f>
        <v>-</v>
      </c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7"/>
      <c r="BY74" s="127"/>
      <c r="BZ74" s="127"/>
      <c r="CA74" s="127"/>
      <c r="CB74" s="127"/>
      <c r="CC74" s="127"/>
      <c r="CD74" s="127"/>
      <c r="CE74" s="127"/>
      <c r="CF74" s="108" t="str">
        <f t="shared" si="4"/>
        <v>-</v>
      </c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2" t="e">
        <f t="shared" si="1"/>
        <v>#VALUE!</v>
      </c>
    </row>
    <row r="75" spans="1:103" ht="12.75" customHeight="1" hidden="1">
      <c r="A75" s="151" t="s">
        <v>322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29" t="s">
        <v>268</v>
      </c>
      <c r="AG75" s="129"/>
      <c r="AH75" s="129"/>
      <c r="AI75" s="129"/>
      <c r="AJ75" s="129"/>
      <c r="AK75" s="129"/>
      <c r="AL75" s="125" t="s">
        <v>323</v>
      </c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6" t="s">
        <v>276</v>
      </c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7"/>
      <c r="BY75" s="127"/>
      <c r="BZ75" s="127"/>
      <c r="CA75" s="127"/>
      <c r="CB75" s="127"/>
      <c r="CC75" s="127"/>
      <c r="CD75" s="127"/>
      <c r="CE75" s="127"/>
      <c r="CF75" s="108" t="str">
        <f t="shared" si="4"/>
        <v>-</v>
      </c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2" t="e">
        <f t="shared" si="1"/>
        <v>#VALUE!</v>
      </c>
    </row>
    <row r="76" spans="1:103" ht="42" customHeight="1">
      <c r="A76" s="152" t="s">
        <v>324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41" t="s">
        <v>268</v>
      </c>
      <c r="AG76" s="141"/>
      <c r="AH76" s="141"/>
      <c r="AI76" s="141"/>
      <c r="AJ76" s="141"/>
      <c r="AK76" s="141"/>
      <c r="AL76" s="131" t="s">
        <v>325</v>
      </c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11">
        <f>BB77+BB79</f>
        <v>448100</v>
      </c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2" t="s">
        <v>276</v>
      </c>
      <c r="BY76" s="112"/>
      <c r="BZ76" s="112"/>
      <c r="CA76" s="112"/>
      <c r="CB76" s="112"/>
      <c r="CC76" s="112"/>
      <c r="CD76" s="112"/>
      <c r="CE76" s="112"/>
      <c r="CF76" s="108">
        <f t="shared" si="4"/>
        <v>448100</v>
      </c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2" t="e">
        <f t="shared" si="1"/>
        <v>#VALUE!</v>
      </c>
    </row>
    <row r="77" spans="1:103" ht="38.25" customHeight="1">
      <c r="A77" s="151" t="s">
        <v>326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29" t="s">
        <v>268</v>
      </c>
      <c r="AG77" s="129"/>
      <c r="AH77" s="129"/>
      <c r="AI77" s="129"/>
      <c r="AJ77" s="129"/>
      <c r="AK77" s="129"/>
      <c r="AL77" s="125" t="s">
        <v>327</v>
      </c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6">
        <f>BB78</f>
        <v>447900</v>
      </c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7" t="str">
        <f>BX78</f>
        <v>-</v>
      </c>
      <c r="BY77" s="127"/>
      <c r="BZ77" s="127"/>
      <c r="CA77" s="127"/>
      <c r="CB77" s="127"/>
      <c r="CC77" s="127"/>
      <c r="CD77" s="127"/>
      <c r="CE77" s="127"/>
      <c r="CF77" s="109">
        <f t="shared" si="4"/>
        <v>447900</v>
      </c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2" t="e">
        <f t="shared" si="1"/>
        <v>#VALUE!</v>
      </c>
    </row>
    <row r="78" spans="1:103" ht="45" customHeight="1">
      <c r="A78" s="151" t="s">
        <v>328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29" t="s">
        <v>268</v>
      </c>
      <c r="AG78" s="129"/>
      <c r="AH78" s="129"/>
      <c r="AI78" s="129"/>
      <c r="AJ78" s="129"/>
      <c r="AK78" s="129"/>
      <c r="AL78" s="125" t="s">
        <v>329</v>
      </c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6">
        <v>447900</v>
      </c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7" t="s">
        <v>276</v>
      </c>
      <c r="BY78" s="127"/>
      <c r="BZ78" s="127"/>
      <c r="CA78" s="127"/>
      <c r="CB78" s="127"/>
      <c r="CC78" s="127"/>
      <c r="CD78" s="127"/>
      <c r="CE78" s="127"/>
      <c r="CF78" s="109">
        <f t="shared" si="4"/>
        <v>447900</v>
      </c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2" t="e">
        <f t="shared" si="1"/>
        <v>#VALUE!</v>
      </c>
    </row>
    <row r="79" spans="1:103" ht="38.25" customHeight="1">
      <c r="A79" s="151" t="s">
        <v>421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29" t="s">
        <v>268</v>
      </c>
      <c r="AG79" s="129"/>
      <c r="AH79" s="129"/>
      <c r="AI79" s="129"/>
      <c r="AJ79" s="129"/>
      <c r="AK79" s="129"/>
      <c r="AL79" s="125" t="s">
        <v>422</v>
      </c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6">
        <f>BB80</f>
        <v>200</v>
      </c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7" t="str">
        <f>BX80</f>
        <v>-</v>
      </c>
      <c r="BY79" s="127"/>
      <c r="BZ79" s="127"/>
      <c r="CA79" s="127"/>
      <c r="CB79" s="127"/>
      <c r="CC79" s="127"/>
      <c r="CD79" s="127"/>
      <c r="CE79" s="127"/>
      <c r="CF79" s="109">
        <f t="shared" si="4"/>
        <v>200</v>
      </c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2" t="e">
        <f t="shared" si="1"/>
        <v>#VALUE!</v>
      </c>
    </row>
    <row r="80" spans="1:103" ht="42.75" customHeight="1">
      <c r="A80" s="151" t="s">
        <v>420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29" t="s">
        <v>268</v>
      </c>
      <c r="AG80" s="129"/>
      <c r="AH80" s="129"/>
      <c r="AI80" s="129"/>
      <c r="AJ80" s="129"/>
      <c r="AK80" s="129"/>
      <c r="AL80" s="125" t="s">
        <v>419</v>
      </c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6">
        <v>200</v>
      </c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7" t="s">
        <v>276</v>
      </c>
      <c r="BY80" s="127"/>
      <c r="BZ80" s="127"/>
      <c r="CA80" s="127"/>
      <c r="CB80" s="127"/>
      <c r="CC80" s="127"/>
      <c r="CD80" s="127"/>
      <c r="CE80" s="127"/>
      <c r="CF80" s="109">
        <f t="shared" si="4"/>
        <v>200</v>
      </c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2" t="e">
        <f t="shared" si="1"/>
        <v>#VALUE!</v>
      </c>
    </row>
    <row r="81" spans="1:103" ht="23.25" customHeight="1">
      <c r="A81" s="152" t="s">
        <v>330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41" t="s">
        <v>268</v>
      </c>
      <c r="AG81" s="141"/>
      <c r="AH81" s="141"/>
      <c r="AI81" s="141"/>
      <c r="AJ81" s="141"/>
      <c r="AK81" s="141"/>
      <c r="AL81" s="131" t="s">
        <v>331</v>
      </c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11">
        <f>BB82</f>
        <v>16643200</v>
      </c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2" t="str">
        <f>BX82</f>
        <v>-</v>
      </c>
      <c r="BY81" s="112"/>
      <c r="BZ81" s="112"/>
      <c r="CA81" s="112"/>
      <c r="CB81" s="112"/>
      <c r="CC81" s="112"/>
      <c r="CD81" s="112"/>
      <c r="CE81" s="112"/>
      <c r="CF81" s="108">
        <f t="shared" si="4"/>
        <v>16643200</v>
      </c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2" t="e">
        <f t="shared" si="1"/>
        <v>#VALUE!</v>
      </c>
    </row>
    <row r="82" spans="1:103" ht="33" customHeight="1">
      <c r="A82" s="151" t="s">
        <v>332</v>
      </c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29" t="s">
        <v>268</v>
      </c>
      <c r="AG82" s="129"/>
      <c r="AH82" s="129"/>
      <c r="AI82" s="129"/>
      <c r="AJ82" s="129"/>
      <c r="AK82" s="129"/>
      <c r="AL82" s="125" t="s">
        <v>333</v>
      </c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6">
        <f>BB83</f>
        <v>16643200</v>
      </c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7" t="str">
        <f>BX83</f>
        <v>-</v>
      </c>
      <c r="BY82" s="127"/>
      <c r="BZ82" s="127"/>
      <c r="CA82" s="127"/>
      <c r="CB82" s="127"/>
      <c r="CC82" s="127"/>
      <c r="CD82" s="127"/>
      <c r="CE82" s="127"/>
      <c r="CF82" s="109">
        <f t="shared" si="4"/>
        <v>16643200</v>
      </c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2" t="e">
        <f t="shared" si="1"/>
        <v>#VALUE!</v>
      </c>
    </row>
    <row r="83" spans="1:103" ht="30.75" customHeight="1">
      <c r="A83" s="151" t="s">
        <v>334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29" t="s">
        <v>268</v>
      </c>
      <c r="AG83" s="129"/>
      <c r="AH83" s="129"/>
      <c r="AI83" s="129"/>
      <c r="AJ83" s="129"/>
      <c r="AK83" s="129"/>
      <c r="AL83" s="125" t="s">
        <v>335</v>
      </c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6">
        <v>16643200</v>
      </c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7" t="s">
        <v>276</v>
      </c>
      <c r="BY83" s="127"/>
      <c r="BZ83" s="127"/>
      <c r="CA83" s="127"/>
      <c r="CB83" s="127"/>
      <c r="CC83" s="127"/>
      <c r="CD83" s="127"/>
      <c r="CE83" s="127"/>
      <c r="CF83" s="109">
        <f t="shared" si="4"/>
        <v>16643200</v>
      </c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2" t="e">
        <f t="shared" si="1"/>
        <v>#VALUE!</v>
      </c>
    </row>
    <row r="84" ht="12.75">
      <c r="CY84" s="2" t="e">
        <f t="shared" si="1"/>
        <v>#DIV/0!</v>
      </c>
    </row>
  </sheetData>
  <sheetProtection/>
  <mergeCells count="455">
    <mergeCell ref="AL65:BA65"/>
    <mergeCell ref="BB65:BW65"/>
    <mergeCell ref="AL67:BA67"/>
    <mergeCell ref="BB67:BW67"/>
    <mergeCell ref="A67:AE67"/>
    <mergeCell ref="AF67:AK67"/>
    <mergeCell ref="A65:AE65"/>
    <mergeCell ref="AF65:AK65"/>
    <mergeCell ref="A66:AE66"/>
    <mergeCell ref="AF66:AK66"/>
    <mergeCell ref="A32:AE32"/>
    <mergeCell ref="AF32:AK32"/>
    <mergeCell ref="AL66:BA66"/>
    <mergeCell ref="BB66:BW66"/>
    <mergeCell ref="AL33:BA33"/>
    <mergeCell ref="BB33:BW33"/>
    <mergeCell ref="AL38:BA38"/>
    <mergeCell ref="BB38:BW38"/>
    <mergeCell ref="AL40:BA40"/>
    <mergeCell ref="BB40:BW40"/>
    <mergeCell ref="BX35:CE35"/>
    <mergeCell ref="CF35:CX35"/>
    <mergeCell ref="A35:AE35"/>
    <mergeCell ref="AF35:AK35"/>
    <mergeCell ref="AL35:BA35"/>
    <mergeCell ref="BB35:BW35"/>
    <mergeCell ref="A26:AE26"/>
    <mergeCell ref="AF26:AK26"/>
    <mergeCell ref="AL26:BA26"/>
    <mergeCell ref="BB26:BW26"/>
    <mergeCell ref="AL37:BA37"/>
    <mergeCell ref="BB37:BW37"/>
    <mergeCell ref="BX37:CE37"/>
    <mergeCell ref="CF37:CX37"/>
    <mergeCell ref="A68:AE68"/>
    <mergeCell ref="AF68:AK68"/>
    <mergeCell ref="AL68:BA68"/>
    <mergeCell ref="BB68:BW68"/>
    <mergeCell ref="A71:AE71"/>
    <mergeCell ref="AF71:AK71"/>
    <mergeCell ref="AL71:BA71"/>
    <mergeCell ref="BB71:BW71"/>
    <mergeCell ref="A74:AE74"/>
    <mergeCell ref="AF74:AK74"/>
    <mergeCell ref="A72:AE72"/>
    <mergeCell ref="AF72:AK72"/>
    <mergeCell ref="A73:AE73"/>
    <mergeCell ref="AF73:AK73"/>
    <mergeCell ref="AL73:BA73"/>
    <mergeCell ref="BB73:BW73"/>
    <mergeCell ref="AL72:BA72"/>
    <mergeCell ref="BB72:BW72"/>
    <mergeCell ref="CH2:CY2"/>
    <mergeCell ref="CH3:CY3"/>
    <mergeCell ref="AK4:AQ4"/>
    <mergeCell ref="AR4:BA4"/>
    <mergeCell ref="BP4:BS4"/>
    <mergeCell ref="BT4:BV4"/>
    <mergeCell ref="CH4:CY4"/>
    <mergeCell ref="BO3:CF3"/>
    <mergeCell ref="CH5:CY5"/>
    <mergeCell ref="S6:BY6"/>
    <mergeCell ref="CH6:CY6"/>
    <mergeCell ref="A7:AQ7"/>
    <mergeCell ref="AR7:BY7"/>
    <mergeCell ref="CH7:CY7"/>
    <mergeCell ref="CH8:CY8"/>
    <mergeCell ref="CH9:CY9"/>
    <mergeCell ref="A10:CR10"/>
    <mergeCell ref="A11:AE11"/>
    <mergeCell ref="AF11:AK11"/>
    <mergeCell ref="AL11:BA11"/>
    <mergeCell ref="BB11:BW11"/>
    <mergeCell ref="BX11:CE11"/>
    <mergeCell ref="CF11:CX11"/>
    <mergeCell ref="A12:AE12"/>
    <mergeCell ref="AF12:AK12"/>
    <mergeCell ref="AL12:BA12"/>
    <mergeCell ref="BB12:BW12"/>
    <mergeCell ref="BX14:CE14"/>
    <mergeCell ref="CF14:CX14"/>
    <mergeCell ref="A13:AE13"/>
    <mergeCell ref="AF13:AK13"/>
    <mergeCell ref="AL13:BA13"/>
    <mergeCell ref="BB13:BW13"/>
    <mergeCell ref="BX12:CE12"/>
    <mergeCell ref="CF12:CX12"/>
    <mergeCell ref="BX13:CE13"/>
    <mergeCell ref="CF13:CX13"/>
    <mergeCell ref="BX15:CE15"/>
    <mergeCell ref="CF15:CX15"/>
    <mergeCell ref="A14:AE14"/>
    <mergeCell ref="AF14:AK14"/>
    <mergeCell ref="A15:AE15"/>
    <mergeCell ref="AF15:AK15"/>
    <mergeCell ref="AL15:BA15"/>
    <mergeCell ref="BB15:BW15"/>
    <mergeCell ref="AL14:BA14"/>
    <mergeCell ref="BB14:BW14"/>
    <mergeCell ref="A16:AE16"/>
    <mergeCell ref="AF16:AK16"/>
    <mergeCell ref="AL16:BA16"/>
    <mergeCell ref="BB16:BW16"/>
    <mergeCell ref="A17:AE17"/>
    <mergeCell ref="AF17:AK17"/>
    <mergeCell ref="AL17:BA17"/>
    <mergeCell ref="BB17:BW17"/>
    <mergeCell ref="AL42:BA42"/>
    <mergeCell ref="BB42:BW42"/>
    <mergeCell ref="BX38:CE38"/>
    <mergeCell ref="CF38:CX38"/>
    <mergeCell ref="AL39:BA39"/>
    <mergeCell ref="BB39:BW39"/>
    <mergeCell ref="BX41:CE41"/>
    <mergeCell ref="CF41:CX41"/>
    <mergeCell ref="BX42:CE42"/>
    <mergeCell ref="CF42:CX42"/>
    <mergeCell ref="BX16:CE16"/>
    <mergeCell ref="CF16:CX16"/>
    <mergeCell ref="BX17:CE17"/>
    <mergeCell ref="CF17:CX17"/>
    <mergeCell ref="AL32:BA32"/>
    <mergeCell ref="BB32:BW32"/>
    <mergeCell ref="AL31:BA31"/>
    <mergeCell ref="BB31:BW31"/>
    <mergeCell ref="A38:AE38"/>
    <mergeCell ref="AF38:AK38"/>
    <mergeCell ref="A31:AE31"/>
    <mergeCell ref="AF31:AK31"/>
    <mergeCell ref="A33:AE33"/>
    <mergeCell ref="AF33:AK33"/>
    <mergeCell ref="A34:AE34"/>
    <mergeCell ref="AF34:AK34"/>
    <mergeCell ref="A37:AE37"/>
    <mergeCell ref="AF37:AK37"/>
    <mergeCell ref="A41:AE41"/>
    <mergeCell ref="AF41:AK41"/>
    <mergeCell ref="AL41:BA41"/>
    <mergeCell ref="BB41:BW41"/>
    <mergeCell ref="A40:AE40"/>
    <mergeCell ref="AF40:AK40"/>
    <mergeCell ref="BX39:CE39"/>
    <mergeCell ref="CF39:CX39"/>
    <mergeCell ref="BX40:CE40"/>
    <mergeCell ref="CF40:CX40"/>
    <mergeCell ref="BX47:CE47"/>
    <mergeCell ref="CF47:CX47"/>
    <mergeCell ref="BX46:CE46"/>
    <mergeCell ref="CF46:CX46"/>
    <mergeCell ref="A46:AE46"/>
    <mergeCell ref="AF46:AK46"/>
    <mergeCell ref="AL46:BA46"/>
    <mergeCell ref="BB46:BW46"/>
    <mergeCell ref="AL48:BA48"/>
    <mergeCell ref="BB48:BW48"/>
    <mergeCell ref="AL47:BA47"/>
    <mergeCell ref="BB47:BW47"/>
    <mergeCell ref="A47:AE47"/>
    <mergeCell ref="AF47:AK47"/>
    <mergeCell ref="A48:AE48"/>
    <mergeCell ref="AF48:AK48"/>
    <mergeCell ref="BX48:CE48"/>
    <mergeCell ref="CF48:CX48"/>
    <mergeCell ref="BX49:CE49"/>
    <mergeCell ref="CF49:CX49"/>
    <mergeCell ref="A49:AE49"/>
    <mergeCell ref="AF49:AK49"/>
    <mergeCell ref="AL49:BA49"/>
    <mergeCell ref="BB49:BW49"/>
    <mergeCell ref="A50:AE50"/>
    <mergeCell ref="AF50:AK50"/>
    <mergeCell ref="AL50:BA50"/>
    <mergeCell ref="BB50:BW50"/>
    <mergeCell ref="A51:AE51"/>
    <mergeCell ref="AF51:AK51"/>
    <mergeCell ref="AL51:BA51"/>
    <mergeCell ref="BB51:BW51"/>
    <mergeCell ref="A53:AE53"/>
    <mergeCell ref="AF53:AK53"/>
    <mergeCell ref="A52:AE52"/>
    <mergeCell ref="AF52:AK52"/>
    <mergeCell ref="AL52:BA52"/>
    <mergeCell ref="BB52:BW52"/>
    <mergeCell ref="AL54:BA54"/>
    <mergeCell ref="BB54:BW54"/>
    <mergeCell ref="AL53:BA53"/>
    <mergeCell ref="BB53:BW53"/>
    <mergeCell ref="A54:AE54"/>
    <mergeCell ref="AF54:AK54"/>
    <mergeCell ref="A56:AE56"/>
    <mergeCell ref="AF56:AK56"/>
    <mergeCell ref="A55:AE55"/>
    <mergeCell ref="AF55:AK55"/>
    <mergeCell ref="AL70:BA70"/>
    <mergeCell ref="BB70:BW70"/>
    <mergeCell ref="BX69:CE69"/>
    <mergeCell ref="CF69:CX69"/>
    <mergeCell ref="BX70:CE70"/>
    <mergeCell ref="CF70:CX70"/>
    <mergeCell ref="BX75:CE75"/>
    <mergeCell ref="CF75:CX75"/>
    <mergeCell ref="BX71:CE71"/>
    <mergeCell ref="CF71:CX71"/>
    <mergeCell ref="BX73:CE73"/>
    <mergeCell ref="CF73:CX73"/>
    <mergeCell ref="A76:AE76"/>
    <mergeCell ref="AF76:AK76"/>
    <mergeCell ref="BX72:CE72"/>
    <mergeCell ref="CF72:CX72"/>
    <mergeCell ref="AL74:BA74"/>
    <mergeCell ref="BB74:BW74"/>
    <mergeCell ref="BX76:CE76"/>
    <mergeCell ref="CF76:CX76"/>
    <mergeCell ref="BX74:CE74"/>
    <mergeCell ref="CF74:CX74"/>
    <mergeCell ref="A75:AE75"/>
    <mergeCell ref="AF75:AK75"/>
    <mergeCell ref="AL75:BA75"/>
    <mergeCell ref="BB75:BW75"/>
    <mergeCell ref="AL76:BA76"/>
    <mergeCell ref="BB76:BW76"/>
    <mergeCell ref="BX77:CE77"/>
    <mergeCell ref="CF77:CX77"/>
    <mergeCell ref="AL77:BA77"/>
    <mergeCell ref="BB77:BW77"/>
    <mergeCell ref="AL80:BA80"/>
    <mergeCell ref="BB80:BW80"/>
    <mergeCell ref="A77:AE77"/>
    <mergeCell ref="AF77:AK77"/>
    <mergeCell ref="A80:AE80"/>
    <mergeCell ref="AF80:AK80"/>
    <mergeCell ref="AL79:BA79"/>
    <mergeCell ref="BB79:BW79"/>
    <mergeCell ref="A79:AE79"/>
    <mergeCell ref="AF79:AK79"/>
    <mergeCell ref="BX78:CE78"/>
    <mergeCell ref="CF78:CX78"/>
    <mergeCell ref="A78:AE78"/>
    <mergeCell ref="AF78:AK78"/>
    <mergeCell ref="AL78:BA78"/>
    <mergeCell ref="BB78:BW78"/>
    <mergeCell ref="AL81:BA81"/>
    <mergeCell ref="BB81:BW81"/>
    <mergeCell ref="AL82:BA82"/>
    <mergeCell ref="BB82:BW82"/>
    <mergeCell ref="A82:AE82"/>
    <mergeCell ref="AF82:AK82"/>
    <mergeCell ref="A81:AE81"/>
    <mergeCell ref="AF81:AK81"/>
    <mergeCell ref="A83:AE83"/>
    <mergeCell ref="AF83:AK83"/>
    <mergeCell ref="BX83:CE83"/>
    <mergeCell ref="CF83:CX83"/>
    <mergeCell ref="AL83:BA83"/>
    <mergeCell ref="BB83:BW83"/>
    <mergeCell ref="BX82:CE82"/>
    <mergeCell ref="CF82:CX82"/>
    <mergeCell ref="BX81:CE81"/>
    <mergeCell ref="CF81:CX81"/>
    <mergeCell ref="BX79:CE79"/>
    <mergeCell ref="CF79:CX79"/>
    <mergeCell ref="BX80:CE80"/>
    <mergeCell ref="CF80:CX80"/>
    <mergeCell ref="BX51:CE51"/>
    <mergeCell ref="CF51:CX51"/>
    <mergeCell ref="A64:AE64"/>
    <mergeCell ref="AF64:AK64"/>
    <mergeCell ref="AL64:BA64"/>
    <mergeCell ref="BB64:BW64"/>
    <mergeCell ref="AL56:BA56"/>
    <mergeCell ref="BB56:BW56"/>
    <mergeCell ref="AL61:BA61"/>
    <mergeCell ref="BB61:BW61"/>
    <mergeCell ref="BX56:CE56"/>
    <mergeCell ref="CF56:CX56"/>
    <mergeCell ref="BX57:CE57"/>
    <mergeCell ref="CF57:CX57"/>
    <mergeCell ref="A57:AE57"/>
    <mergeCell ref="AF57:AK57"/>
    <mergeCell ref="AL57:BA57"/>
    <mergeCell ref="BB57:BW57"/>
    <mergeCell ref="A45:AE45"/>
    <mergeCell ref="AF45:AK45"/>
    <mergeCell ref="BX45:CE45"/>
    <mergeCell ref="CF45:CX45"/>
    <mergeCell ref="AL45:BA45"/>
    <mergeCell ref="BB45:BW45"/>
    <mergeCell ref="A27:AE27"/>
    <mergeCell ref="AF27:AK27"/>
    <mergeCell ref="A44:AE44"/>
    <mergeCell ref="AF44:AK44"/>
    <mergeCell ref="A42:AE42"/>
    <mergeCell ref="AF42:AK42"/>
    <mergeCell ref="A43:AE43"/>
    <mergeCell ref="AF43:AK43"/>
    <mergeCell ref="A39:AE39"/>
    <mergeCell ref="AF39:AK39"/>
    <mergeCell ref="A30:AE30"/>
    <mergeCell ref="AF30:AK30"/>
    <mergeCell ref="A28:AE28"/>
    <mergeCell ref="AF28:AK28"/>
    <mergeCell ref="AL29:BA29"/>
    <mergeCell ref="BB29:BW29"/>
    <mergeCell ref="BX20:CE20"/>
    <mergeCell ref="CF20:CX20"/>
    <mergeCell ref="AL20:BA20"/>
    <mergeCell ref="BB20:BW20"/>
    <mergeCell ref="BX26:CE26"/>
    <mergeCell ref="CF26:CX26"/>
    <mergeCell ref="BX25:CE25"/>
    <mergeCell ref="CF25:CX25"/>
    <mergeCell ref="BX18:CE18"/>
    <mergeCell ref="CF18:CX18"/>
    <mergeCell ref="BX19:CE19"/>
    <mergeCell ref="CF19:CX19"/>
    <mergeCell ref="BX23:CE23"/>
    <mergeCell ref="CF23:CX23"/>
    <mergeCell ref="BX24:CE24"/>
    <mergeCell ref="CF24:CX24"/>
    <mergeCell ref="BX21:CE21"/>
    <mergeCell ref="CF21:CX21"/>
    <mergeCell ref="BX22:CE22"/>
    <mergeCell ref="CF22:CX22"/>
    <mergeCell ref="AL19:BA19"/>
    <mergeCell ref="BB19:BW19"/>
    <mergeCell ref="AL18:BA18"/>
    <mergeCell ref="BB18:BW18"/>
    <mergeCell ref="A18:AE18"/>
    <mergeCell ref="AF18:AK18"/>
    <mergeCell ref="A24:AE24"/>
    <mergeCell ref="AF24:AK24"/>
    <mergeCell ref="A19:AE19"/>
    <mergeCell ref="AF19:AK19"/>
    <mergeCell ref="A22:AE22"/>
    <mergeCell ref="AF22:AK22"/>
    <mergeCell ref="A20:AE20"/>
    <mergeCell ref="AF20:AK20"/>
    <mergeCell ref="A70:AE70"/>
    <mergeCell ref="AF70:AK70"/>
    <mergeCell ref="AL27:BA27"/>
    <mergeCell ref="BB27:BW27"/>
    <mergeCell ref="AL30:BA30"/>
    <mergeCell ref="BB30:BW30"/>
    <mergeCell ref="AL28:BA28"/>
    <mergeCell ref="BB28:BW28"/>
    <mergeCell ref="AL43:BA43"/>
    <mergeCell ref="BB43:BW43"/>
    <mergeCell ref="A69:AE69"/>
    <mergeCell ref="AF69:AK69"/>
    <mergeCell ref="AL69:BA69"/>
    <mergeCell ref="BB69:BW69"/>
    <mergeCell ref="BX43:CE43"/>
    <mergeCell ref="CF43:CX43"/>
    <mergeCell ref="BX29:CE29"/>
    <mergeCell ref="CF29:CX29"/>
    <mergeCell ref="BX33:CE33"/>
    <mergeCell ref="CF33:CX33"/>
    <mergeCell ref="BX36:CE36"/>
    <mergeCell ref="CF36:CX36"/>
    <mergeCell ref="BX32:CE32"/>
    <mergeCell ref="CF32:CX32"/>
    <mergeCell ref="BX64:CE64"/>
    <mergeCell ref="CF64:CX64"/>
    <mergeCell ref="BX68:CE68"/>
    <mergeCell ref="CF68:CX68"/>
    <mergeCell ref="BX65:CE65"/>
    <mergeCell ref="CF65:CX65"/>
    <mergeCell ref="BX66:CE66"/>
    <mergeCell ref="CF66:CX66"/>
    <mergeCell ref="BX67:CE67"/>
    <mergeCell ref="CF67:CX67"/>
    <mergeCell ref="AL60:BA60"/>
    <mergeCell ref="BB60:BW60"/>
    <mergeCell ref="BX63:CE63"/>
    <mergeCell ref="CF63:CX63"/>
    <mergeCell ref="BX61:CE61"/>
    <mergeCell ref="CF61:CX61"/>
    <mergeCell ref="BX62:CE62"/>
    <mergeCell ref="CF62:CX62"/>
    <mergeCell ref="A60:AE60"/>
    <mergeCell ref="AF60:AK60"/>
    <mergeCell ref="A61:AE61"/>
    <mergeCell ref="AF61:AK61"/>
    <mergeCell ref="AL63:BA63"/>
    <mergeCell ref="BB63:BW63"/>
    <mergeCell ref="A62:AE62"/>
    <mergeCell ref="AF62:AK62"/>
    <mergeCell ref="A63:AE63"/>
    <mergeCell ref="AF63:AK63"/>
    <mergeCell ref="AL62:BA62"/>
    <mergeCell ref="BB62:BW62"/>
    <mergeCell ref="A58:AE58"/>
    <mergeCell ref="AF58:AK58"/>
    <mergeCell ref="BX59:CE59"/>
    <mergeCell ref="CF59:CX59"/>
    <mergeCell ref="A59:AE59"/>
    <mergeCell ref="AF59:AK59"/>
    <mergeCell ref="AL58:BA58"/>
    <mergeCell ref="BB58:BW58"/>
    <mergeCell ref="AL59:BA59"/>
    <mergeCell ref="BB59:BW59"/>
    <mergeCell ref="BX58:CE58"/>
    <mergeCell ref="CF58:CX58"/>
    <mergeCell ref="BX60:CE60"/>
    <mergeCell ref="CF60:CX60"/>
    <mergeCell ref="BX44:CE44"/>
    <mergeCell ref="CF44:CX44"/>
    <mergeCell ref="BX54:CE54"/>
    <mergeCell ref="CF54:CX54"/>
    <mergeCell ref="BX52:CE52"/>
    <mergeCell ref="CF52:CX52"/>
    <mergeCell ref="BX53:CE53"/>
    <mergeCell ref="CF53:CX53"/>
    <mergeCell ref="BX50:CE50"/>
    <mergeCell ref="CF50:CX50"/>
    <mergeCell ref="A36:AE36"/>
    <mergeCell ref="AF36:AK36"/>
    <mergeCell ref="AL36:BA36"/>
    <mergeCell ref="BB36:BW36"/>
    <mergeCell ref="A21:AE21"/>
    <mergeCell ref="AF21:AK21"/>
    <mergeCell ref="AL44:BA44"/>
    <mergeCell ref="BB44:BW44"/>
    <mergeCell ref="AL22:BA22"/>
    <mergeCell ref="BB22:BW22"/>
    <mergeCell ref="AL21:BA21"/>
    <mergeCell ref="BB21:BW21"/>
    <mergeCell ref="A29:AE29"/>
    <mergeCell ref="AF29:AK29"/>
    <mergeCell ref="A23:AE23"/>
    <mergeCell ref="AF23:AK23"/>
    <mergeCell ref="AL24:BA24"/>
    <mergeCell ref="BB24:BW24"/>
    <mergeCell ref="AL23:BA23"/>
    <mergeCell ref="BB23:BW23"/>
    <mergeCell ref="A25:AE25"/>
    <mergeCell ref="AF25:AK25"/>
    <mergeCell ref="AL25:BA25"/>
    <mergeCell ref="BB25:BW25"/>
    <mergeCell ref="BX31:CE31"/>
    <mergeCell ref="CF31:CX31"/>
    <mergeCell ref="BX28:CE28"/>
    <mergeCell ref="CF28:CX28"/>
    <mergeCell ref="BX30:CE30"/>
    <mergeCell ref="CF30:CX30"/>
    <mergeCell ref="BX27:CE27"/>
    <mergeCell ref="CF27:CX27"/>
    <mergeCell ref="AL55:BA55"/>
    <mergeCell ref="BB55:BW55"/>
    <mergeCell ref="BX55:CE55"/>
    <mergeCell ref="CF55:CX55"/>
    <mergeCell ref="AL34:BA34"/>
    <mergeCell ref="BB34:BW34"/>
    <mergeCell ref="BX34:CE34"/>
    <mergeCell ref="CF34:CX34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45" max="104" man="1"/>
    <brk id="70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200"/>
  <sheetViews>
    <sheetView tabSelected="1" zoomScaleSheetLayoutView="100" zoomScalePageLayoutView="0" workbookViewId="0" topLeftCell="A95">
      <selection activeCell="AT102" sqref="AT102:BJ102"/>
    </sheetView>
  </sheetViews>
  <sheetFormatPr defaultColWidth="0.875" defaultRowHeight="12.75"/>
  <cols>
    <col min="1" max="28" width="0.875" style="5" customWidth="1"/>
    <col min="29" max="29" width="4.125" style="5" customWidth="1"/>
    <col min="30" max="30" width="0" style="5" hidden="1" customWidth="1"/>
    <col min="31" max="35" width="0.875" style="5" customWidth="1"/>
    <col min="36" max="36" width="1.3789062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5.75390625" style="5" customWidth="1"/>
    <col min="45" max="45" width="0" style="5" hidden="1" customWidth="1"/>
    <col min="46" max="73" width="0.875" style="5" customWidth="1"/>
    <col min="74" max="74" width="1.875" style="5" customWidth="1"/>
    <col min="75" max="78" width="0.875" style="5" customWidth="1"/>
    <col min="79" max="79" width="1.37890625" style="5" customWidth="1"/>
    <col min="80" max="84" width="0.875" style="5" customWidth="1"/>
    <col min="85" max="85" width="4.25390625" style="5" customWidth="1"/>
    <col min="86" max="86" width="8.125" style="9" hidden="1" customWidth="1"/>
    <col min="87" max="87" width="0.875" style="9" customWidth="1"/>
    <col min="88" max="88" width="1.625" style="9" customWidth="1"/>
    <col min="89" max="89" width="5.75390625" style="9" customWidth="1"/>
    <col min="90" max="90" width="0.875" style="9" customWidth="1"/>
    <col min="91" max="91" width="1.875" style="9" customWidth="1"/>
    <col min="92" max="92" width="1.75390625" style="9" customWidth="1"/>
    <col min="93" max="93" width="3.625" style="9" customWidth="1"/>
    <col min="94" max="94" width="2.25390625" style="9" customWidth="1"/>
    <col min="95" max="95" width="3.375" style="9" customWidth="1"/>
    <col min="96" max="96" width="1.75390625" style="9" customWidth="1"/>
    <col min="97" max="97" width="2.375" style="9" customWidth="1"/>
    <col min="98" max="98" width="2.125" style="9" customWidth="1"/>
    <col min="99" max="99" width="2.75390625" style="9" customWidth="1"/>
    <col min="100" max="100" width="3.75390625" style="9" customWidth="1"/>
    <col min="101" max="101" width="1.875" style="9" customWidth="1"/>
    <col min="102" max="102" width="0.875" style="9" customWidth="1"/>
    <col min="103" max="103" width="2.00390625" style="9" customWidth="1"/>
    <col min="104" max="104" width="2.75390625" style="9" customWidth="1"/>
    <col min="105" max="106" width="0.875" style="9" customWidth="1"/>
    <col min="107" max="107" width="2.625" style="9" customWidth="1"/>
    <col min="108" max="108" width="0.875" style="9" customWidth="1"/>
    <col min="109" max="109" width="3.375" style="9" customWidth="1"/>
    <col min="110" max="111" width="0.875" style="9" customWidth="1"/>
    <col min="112" max="112" width="3.25390625" style="9" customWidth="1"/>
    <col min="113" max="16384" width="0.875" style="9" customWidth="1"/>
  </cols>
  <sheetData>
    <row r="1" ht="11.25">
      <c r="CG1" s="6" t="s">
        <v>336</v>
      </c>
    </row>
    <row r="2" spans="1:85" ht="12.75">
      <c r="A2" s="242" t="s">
        <v>337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ht="22.5" customHeight="1">
      <c r="A4" s="243" t="s">
        <v>262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 t="s">
        <v>263</v>
      </c>
      <c r="AF4" s="243"/>
      <c r="AG4" s="243"/>
      <c r="AH4" s="243"/>
      <c r="AI4" s="243"/>
      <c r="AJ4" s="243"/>
      <c r="AK4" s="243" t="s">
        <v>338</v>
      </c>
      <c r="AL4" s="243"/>
      <c r="AM4" s="243"/>
      <c r="AN4" s="243"/>
      <c r="AO4" s="243"/>
      <c r="AP4" s="243"/>
      <c r="AQ4" s="243"/>
      <c r="AR4" s="243"/>
      <c r="AS4" s="243"/>
      <c r="AT4" s="243" t="s">
        <v>264</v>
      </c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 t="s">
        <v>265</v>
      </c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 t="s">
        <v>266</v>
      </c>
      <c r="BX4" s="243"/>
      <c r="BY4" s="243"/>
      <c r="BZ4" s="243"/>
      <c r="CA4" s="243"/>
      <c r="CB4" s="243"/>
      <c r="CC4" s="243"/>
      <c r="CD4" s="243"/>
      <c r="CE4" s="243"/>
      <c r="CF4" s="243"/>
      <c r="CG4" s="243"/>
    </row>
    <row r="5" spans="1:85" ht="56.25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</row>
    <row r="6" spans="1:85" ht="11.25">
      <c r="A6" s="241">
        <v>1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>
        <v>2</v>
      </c>
      <c r="AF6" s="241"/>
      <c r="AG6" s="241"/>
      <c r="AH6" s="241"/>
      <c r="AI6" s="241"/>
      <c r="AJ6" s="241"/>
      <c r="AK6" s="241">
        <v>3</v>
      </c>
      <c r="AL6" s="241"/>
      <c r="AM6" s="241"/>
      <c r="AN6" s="241"/>
      <c r="AO6" s="241"/>
      <c r="AP6" s="241"/>
      <c r="AQ6" s="241"/>
      <c r="AR6" s="241"/>
      <c r="AS6" s="241"/>
      <c r="AT6" s="241">
        <v>4</v>
      </c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>
        <v>5</v>
      </c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>
        <v>6</v>
      </c>
      <c r="BX6" s="241"/>
      <c r="BY6" s="241"/>
      <c r="BZ6" s="241"/>
      <c r="CA6" s="241"/>
      <c r="CB6" s="241"/>
      <c r="CC6" s="241"/>
      <c r="CD6" s="241"/>
      <c r="CE6" s="241"/>
      <c r="CF6" s="241"/>
      <c r="CG6" s="241"/>
    </row>
    <row r="7" spans="1:129" s="43" customFormat="1" ht="14.25" customHeight="1">
      <c r="A7" s="239" t="s">
        <v>339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194" t="s">
        <v>340</v>
      </c>
      <c r="AF7" s="194"/>
      <c r="AG7" s="194"/>
      <c r="AH7" s="194"/>
      <c r="AI7" s="194"/>
      <c r="AJ7" s="194"/>
      <c r="AK7" s="194" t="s">
        <v>366</v>
      </c>
      <c r="AL7" s="194"/>
      <c r="AM7" s="194"/>
      <c r="AN7" s="194"/>
      <c r="AO7" s="194"/>
      <c r="AP7" s="194"/>
      <c r="AQ7" s="194"/>
      <c r="AR7" s="194"/>
      <c r="AS7" s="194"/>
      <c r="AT7" s="196">
        <f>AT9+AT85+AT96+AT112+AT127+AT168+AT185+AT190+AT64</f>
        <v>38930600</v>
      </c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>
        <f>BK9+BK127+BK167+BK190+BK96+BK112+BK184</f>
        <v>1277499.93</v>
      </c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>
        <f>AT7-BK7</f>
        <v>37653100.07</v>
      </c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43">
        <f>BK7/AT7*100</f>
        <v>3.2814801980960993</v>
      </c>
      <c r="CJ7" s="240"/>
      <c r="CK7" s="240"/>
      <c r="CL7" s="240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37"/>
    </row>
    <row r="8" spans="1:129" ht="16.5" customHeight="1">
      <c r="A8" s="238" t="s">
        <v>269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8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43" t="e">
        <f aca="true" t="shared" si="0" ref="CH8:CH68">BK8/AT8*100</f>
        <v>#DIV/0!</v>
      </c>
      <c r="CJ8" s="10"/>
      <c r="CK8" s="10"/>
      <c r="CL8" s="10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</row>
    <row r="9" spans="1:129" ht="21.75" customHeight="1">
      <c r="A9" s="207" t="s">
        <v>341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60"/>
      <c r="AE9" s="194" t="s">
        <v>340</v>
      </c>
      <c r="AF9" s="194"/>
      <c r="AG9" s="194"/>
      <c r="AH9" s="194"/>
      <c r="AI9" s="194"/>
      <c r="AJ9" s="194"/>
      <c r="AK9" s="194" t="s">
        <v>342</v>
      </c>
      <c r="AL9" s="194"/>
      <c r="AM9" s="194"/>
      <c r="AN9" s="194"/>
      <c r="AO9" s="194"/>
      <c r="AP9" s="194"/>
      <c r="AQ9" s="194"/>
      <c r="AR9" s="194"/>
      <c r="AS9" s="194"/>
      <c r="AT9" s="196">
        <f>AT10+AT20+AT69</f>
        <v>8463000</v>
      </c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>
        <f>BK10+BK20+BK69</f>
        <v>553944.1</v>
      </c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>
        <f aca="true" t="shared" si="1" ref="BW9:BW15">AT9-BK9</f>
        <v>7909055.9</v>
      </c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43">
        <f t="shared" si="0"/>
        <v>6.545481507739572</v>
      </c>
      <c r="CJ9" s="10"/>
      <c r="CK9" s="10"/>
      <c r="CL9" s="10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</row>
    <row r="10" spans="1:129" s="33" customFormat="1" ht="21.75" customHeight="1">
      <c r="A10" s="207" t="s">
        <v>343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60"/>
      <c r="AE10" s="194" t="s">
        <v>340</v>
      </c>
      <c r="AF10" s="194"/>
      <c r="AG10" s="194"/>
      <c r="AH10" s="194"/>
      <c r="AI10" s="194"/>
      <c r="AJ10" s="194"/>
      <c r="AK10" s="196" t="s">
        <v>344</v>
      </c>
      <c r="AL10" s="196"/>
      <c r="AM10" s="196"/>
      <c r="AN10" s="196"/>
      <c r="AO10" s="196"/>
      <c r="AP10" s="196"/>
      <c r="AQ10" s="196"/>
      <c r="AR10" s="196"/>
      <c r="AS10" s="196"/>
      <c r="AT10" s="196">
        <f>AT13+AT17</f>
        <v>904500</v>
      </c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>
        <f>BK11</f>
        <v>40873.01</v>
      </c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>
        <f t="shared" si="1"/>
        <v>863626.99</v>
      </c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43">
        <f t="shared" si="0"/>
        <v>4.5188512990602545</v>
      </c>
      <c r="CJ10" s="71"/>
      <c r="CK10" s="71"/>
      <c r="CL10" s="71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ht="83.25" customHeight="1">
      <c r="A11" s="189" t="s">
        <v>43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90">
        <v>200</v>
      </c>
      <c r="AF11" s="190"/>
      <c r="AG11" s="190"/>
      <c r="AH11" s="190"/>
      <c r="AI11" s="190"/>
      <c r="AJ11" s="190"/>
      <c r="AK11" s="193" t="s">
        <v>41</v>
      </c>
      <c r="AL11" s="193"/>
      <c r="AM11" s="193"/>
      <c r="AN11" s="193"/>
      <c r="AO11" s="193"/>
      <c r="AP11" s="193"/>
      <c r="AQ11" s="193"/>
      <c r="AR11" s="193"/>
      <c r="AS11" s="193"/>
      <c r="AT11" s="185">
        <f>AT12</f>
        <v>904500</v>
      </c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>
        <f>BK12</f>
        <v>40873.01</v>
      </c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>
        <f t="shared" si="1"/>
        <v>863626.99</v>
      </c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43">
        <f t="shared" si="0"/>
        <v>4.5188512990602545</v>
      </c>
      <c r="CJ11" s="25"/>
      <c r="CK11" s="25"/>
      <c r="CL11" s="25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</row>
    <row r="12" spans="1:129" ht="35.25" customHeight="1">
      <c r="A12" s="189" t="s">
        <v>42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90">
        <v>200</v>
      </c>
      <c r="AF12" s="190"/>
      <c r="AG12" s="190"/>
      <c r="AH12" s="190"/>
      <c r="AI12" s="190"/>
      <c r="AJ12" s="190"/>
      <c r="AK12" s="193" t="s">
        <v>40</v>
      </c>
      <c r="AL12" s="193"/>
      <c r="AM12" s="193"/>
      <c r="AN12" s="193"/>
      <c r="AO12" s="193"/>
      <c r="AP12" s="193"/>
      <c r="AQ12" s="193"/>
      <c r="AR12" s="193"/>
      <c r="AS12" s="193"/>
      <c r="AT12" s="185">
        <f>AT13+AT17</f>
        <v>904500</v>
      </c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>
        <f>BK13</f>
        <v>40873.01</v>
      </c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>
        <f t="shared" si="1"/>
        <v>863626.99</v>
      </c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43">
        <f t="shared" si="0"/>
        <v>4.5188512990602545</v>
      </c>
      <c r="CJ12" s="25"/>
      <c r="CK12" s="25"/>
      <c r="CL12" s="25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</row>
    <row r="13" spans="1:129" ht="34.5" customHeight="1">
      <c r="A13" s="189" t="s">
        <v>94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90">
        <v>200</v>
      </c>
      <c r="AF13" s="190"/>
      <c r="AG13" s="190"/>
      <c r="AH13" s="190"/>
      <c r="AI13" s="190"/>
      <c r="AJ13" s="190"/>
      <c r="AK13" s="193" t="s">
        <v>28</v>
      </c>
      <c r="AL13" s="193"/>
      <c r="AM13" s="193"/>
      <c r="AN13" s="193"/>
      <c r="AO13" s="193"/>
      <c r="AP13" s="193"/>
      <c r="AQ13" s="193"/>
      <c r="AR13" s="193"/>
      <c r="AS13" s="193"/>
      <c r="AT13" s="185">
        <f>AT14</f>
        <v>881400</v>
      </c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>
        <f>BK14</f>
        <v>40873.01</v>
      </c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>
        <f t="shared" si="1"/>
        <v>840526.99</v>
      </c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43">
        <f t="shared" si="0"/>
        <v>4.637282732017246</v>
      </c>
      <c r="CJ13" s="25"/>
      <c r="CK13" s="25"/>
      <c r="CL13" s="25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</row>
    <row r="14" spans="1:129" ht="27" customHeight="1">
      <c r="A14" s="189" t="s">
        <v>396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90">
        <v>200</v>
      </c>
      <c r="AF14" s="190"/>
      <c r="AG14" s="190"/>
      <c r="AH14" s="190"/>
      <c r="AI14" s="190"/>
      <c r="AJ14" s="190"/>
      <c r="AK14" s="193" t="s">
        <v>29</v>
      </c>
      <c r="AL14" s="193"/>
      <c r="AM14" s="193"/>
      <c r="AN14" s="193"/>
      <c r="AO14" s="193"/>
      <c r="AP14" s="193"/>
      <c r="AQ14" s="193"/>
      <c r="AR14" s="193"/>
      <c r="AS14" s="193"/>
      <c r="AT14" s="185">
        <f>AT15+AT16</f>
        <v>881400</v>
      </c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>
        <f>BK15</f>
        <v>40873.01</v>
      </c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>
        <f t="shared" si="1"/>
        <v>840526.99</v>
      </c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43">
        <f t="shared" si="0"/>
        <v>4.637282732017246</v>
      </c>
      <c r="CJ14" s="25"/>
      <c r="CK14" s="25"/>
      <c r="CL14" s="25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</row>
    <row r="15" spans="1:129" ht="27" customHeight="1">
      <c r="A15" s="189" t="s">
        <v>345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97">
        <v>200</v>
      </c>
      <c r="AF15" s="197"/>
      <c r="AG15" s="197"/>
      <c r="AH15" s="197"/>
      <c r="AI15" s="197"/>
      <c r="AJ15" s="197"/>
      <c r="AK15" s="193" t="s">
        <v>30</v>
      </c>
      <c r="AL15" s="193"/>
      <c r="AM15" s="193"/>
      <c r="AN15" s="193"/>
      <c r="AO15" s="193"/>
      <c r="AP15" s="193"/>
      <c r="AQ15" s="193"/>
      <c r="AR15" s="193"/>
      <c r="AS15" s="193"/>
      <c r="AT15" s="185">
        <v>671600</v>
      </c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>
        <v>40873.01</v>
      </c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>
        <f t="shared" si="1"/>
        <v>630726.99</v>
      </c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43">
        <f t="shared" si="0"/>
        <v>6.085915723645027</v>
      </c>
      <c r="CJ15" s="25"/>
      <c r="CK15" s="25"/>
      <c r="CL15" s="25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</row>
    <row r="16" spans="1:129" ht="27" customHeight="1">
      <c r="A16" s="189" t="s">
        <v>347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97">
        <v>200</v>
      </c>
      <c r="AF16" s="197"/>
      <c r="AG16" s="197"/>
      <c r="AH16" s="197"/>
      <c r="AI16" s="197"/>
      <c r="AJ16" s="197"/>
      <c r="AK16" s="193" t="s">
        <v>31</v>
      </c>
      <c r="AL16" s="193"/>
      <c r="AM16" s="193"/>
      <c r="AN16" s="193"/>
      <c r="AO16" s="193"/>
      <c r="AP16" s="193"/>
      <c r="AQ16" s="193"/>
      <c r="AR16" s="193"/>
      <c r="AS16" s="193"/>
      <c r="AT16" s="185">
        <v>209800</v>
      </c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 t="s">
        <v>276</v>
      </c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>
        <f>AT16</f>
        <v>209800</v>
      </c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43" t="e">
        <f t="shared" si="0"/>
        <v>#VALUE!</v>
      </c>
      <c r="CJ16" s="25"/>
      <c r="CK16" s="25"/>
      <c r="CL16" s="25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</row>
    <row r="17" spans="1:129" ht="27" customHeight="1">
      <c r="A17" s="189" t="s">
        <v>34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97">
        <v>200</v>
      </c>
      <c r="AF17" s="197"/>
      <c r="AG17" s="197"/>
      <c r="AH17" s="197"/>
      <c r="AI17" s="197"/>
      <c r="AJ17" s="197"/>
      <c r="AK17" s="193" t="s">
        <v>44</v>
      </c>
      <c r="AL17" s="193"/>
      <c r="AM17" s="193"/>
      <c r="AN17" s="193"/>
      <c r="AO17" s="193"/>
      <c r="AP17" s="193"/>
      <c r="AQ17" s="193"/>
      <c r="AR17" s="193"/>
      <c r="AS17" s="193"/>
      <c r="AT17" s="185">
        <f>AT18</f>
        <v>23100</v>
      </c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 t="str">
        <f>BK18</f>
        <v>-</v>
      </c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>
        <f>AT17</f>
        <v>23100</v>
      </c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43" t="e">
        <f t="shared" si="0"/>
        <v>#VALUE!</v>
      </c>
      <c r="CJ17" s="25"/>
      <c r="CK17" s="25"/>
      <c r="CL17" s="25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</row>
    <row r="18" spans="1:129" ht="27" customHeight="1">
      <c r="A18" s="238" t="s">
        <v>397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197">
        <v>200</v>
      </c>
      <c r="AF18" s="197"/>
      <c r="AG18" s="197"/>
      <c r="AH18" s="197"/>
      <c r="AI18" s="197"/>
      <c r="AJ18" s="197"/>
      <c r="AK18" s="193" t="s">
        <v>32</v>
      </c>
      <c r="AL18" s="193"/>
      <c r="AM18" s="193"/>
      <c r="AN18" s="193"/>
      <c r="AO18" s="193"/>
      <c r="AP18" s="193"/>
      <c r="AQ18" s="193"/>
      <c r="AR18" s="193"/>
      <c r="AS18" s="193"/>
      <c r="AT18" s="185">
        <f>AT19</f>
        <v>23100</v>
      </c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 t="str">
        <f>BK19</f>
        <v>-</v>
      </c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>
        <f>AT18</f>
        <v>23100</v>
      </c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43" t="e">
        <f t="shared" si="0"/>
        <v>#VALUE!</v>
      </c>
      <c r="CJ18" s="25"/>
      <c r="CK18" s="25"/>
      <c r="CL18" s="25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</row>
    <row r="19" spans="1:129" ht="27" customHeight="1">
      <c r="A19" s="238" t="s">
        <v>346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197">
        <v>200</v>
      </c>
      <c r="AF19" s="197"/>
      <c r="AG19" s="197"/>
      <c r="AH19" s="197"/>
      <c r="AI19" s="197"/>
      <c r="AJ19" s="197"/>
      <c r="AK19" s="193" t="s">
        <v>33</v>
      </c>
      <c r="AL19" s="193"/>
      <c r="AM19" s="193"/>
      <c r="AN19" s="193"/>
      <c r="AO19" s="193"/>
      <c r="AP19" s="193"/>
      <c r="AQ19" s="193"/>
      <c r="AR19" s="193"/>
      <c r="AS19" s="193"/>
      <c r="AT19" s="185">
        <v>23100</v>
      </c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 t="s">
        <v>276</v>
      </c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>
        <f>AT19</f>
        <v>23100</v>
      </c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43" t="e">
        <f t="shared" si="0"/>
        <v>#VALUE!</v>
      </c>
      <c r="CJ19" s="25"/>
      <c r="CK19" s="25"/>
      <c r="CL19" s="25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</row>
    <row r="20" spans="1:129" s="33" customFormat="1" ht="95.25" customHeight="1">
      <c r="A20" s="207" t="s">
        <v>405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8"/>
      <c r="AE20" s="246">
        <v>200</v>
      </c>
      <c r="AF20" s="246"/>
      <c r="AG20" s="246"/>
      <c r="AH20" s="246"/>
      <c r="AI20" s="246"/>
      <c r="AJ20" s="246"/>
      <c r="AK20" s="194" t="s">
        <v>404</v>
      </c>
      <c r="AL20" s="194"/>
      <c r="AM20" s="194"/>
      <c r="AN20" s="194"/>
      <c r="AO20" s="194"/>
      <c r="AP20" s="194"/>
      <c r="AQ20" s="194"/>
      <c r="AR20" s="194"/>
      <c r="AS20" s="194"/>
      <c r="AT20" s="196">
        <f>AT21+AT54</f>
        <v>7305400</v>
      </c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>
        <f>BK21+BK54</f>
        <v>507961.08999999997</v>
      </c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>
        <f>AT20-BK20</f>
        <v>6797438.91</v>
      </c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43">
        <f t="shared" si="0"/>
        <v>6.953227612451062</v>
      </c>
      <c r="CJ20" s="62"/>
      <c r="CK20" s="62"/>
      <c r="CL20" s="62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</row>
    <row r="21" spans="1:129" s="33" customFormat="1" ht="24" customHeight="1">
      <c r="A21" s="207" t="s">
        <v>348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8"/>
      <c r="AE21" s="246">
        <v>200</v>
      </c>
      <c r="AF21" s="246"/>
      <c r="AG21" s="246"/>
      <c r="AH21" s="246"/>
      <c r="AI21" s="246"/>
      <c r="AJ21" s="246"/>
      <c r="AK21" s="194" t="s">
        <v>349</v>
      </c>
      <c r="AL21" s="194"/>
      <c r="AM21" s="194"/>
      <c r="AN21" s="194"/>
      <c r="AO21" s="194"/>
      <c r="AP21" s="194"/>
      <c r="AQ21" s="194"/>
      <c r="AR21" s="194"/>
      <c r="AS21" s="194"/>
      <c r="AT21" s="196">
        <f>AT22+AT31+AT48</f>
        <v>7109200</v>
      </c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>
        <f>BK22+BK31</f>
        <v>461561.08999999997</v>
      </c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>
        <f>AT21-BK21</f>
        <v>6647638.91</v>
      </c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43">
        <f t="shared" si="0"/>
        <v>6.492447673437236</v>
      </c>
      <c r="CJ21" s="34"/>
      <c r="CK21" s="34"/>
      <c r="CL21" s="34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ht="81" customHeight="1">
      <c r="A22" s="189" t="s">
        <v>43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90">
        <v>200</v>
      </c>
      <c r="AF22" s="190"/>
      <c r="AG22" s="190"/>
      <c r="AH22" s="190"/>
      <c r="AI22" s="190"/>
      <c r="AJ22" s="190"/>
      <c r="AK22" s="193" t="s">
        <v>45</v>
      </c>
      <c r="AL22" s="193"/>
      <c r="AM22" s="193"/>
      <c r="AN22" s="193"/>
      <c r="AO22" s="193"/>
      <c r="AP22" s="193"/>
      <c r="AQ22" s="193"/>
      <c r="AR22" s="193"/>
      <c r="AS22" s="193"/>
      <c r="AT22" s="185">
        <f>AT23</f>
        <v>6068500</v>
      </c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>
        <f>BK23</f>
        <v>372556.1</v>
      </c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>
        <f>AT22-BK22</f>
        <v>5695943.9</v>
      </c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43">
        <f t="shared" si="0"/>
        <v>6.1391793688720435</v>
      </c>
      <c r="CJ22" s="25"/>
      <c r="CK22" s="25"/>
      <c r="CL22" s="25"/>
      <c r="CM22" s="27"/>
      <c r="CN22" s="27"/>
      <c r="CO22" s="27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</row>
    <row r="23" spans="1:129" ht="42.75" customHeight="1">
      <c r="A23" s="189" t="s">
        <v>42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90">
        <v>200</v>
      </c>
      <c r="AF23" s="190"/>
      <c r="AG23" s="190"/>
      <c r="AH23" s="190"/>
      <c r="AI23" s="190"/>
      <c r="AJ23" s="190"/>
      <c r="AK23" s="193" t="s">
        <v>46</v>
      </c>
      <c r="AL23" s="193"/>
      <c r="AM23" s="193"/>
      <c r="AN23" s="193"/>
      <c r="AO23" s="193"/>
      <c r="AP23" s="193"/>
      <c r="AQ23" s="193"/>
      <c r="AR23" s="193"/>
      <c r="AS23" s="193"/>
      <c r="AT23" s="185">
        <f>AT24+AT28</f>
        <v>6068500</v>
      </c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>
        <f>BK24</f>
        <v>372556.1</v>
      </c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>
        <f aca="true" t="shared" si="2" ref="BW23:BW37">AT23-BK23</f>
        <v>5695943.9</v>
      </c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43">
        <f t="shared" si="0"/>
        <v>6.1391793688720435</v>
      </c>
      <c r="CJ23" s="25"/>
      <c r="CK23" s="25"/>
      <c r="CL23" s="25"/>
      <c r="CM23" s="27"/>
      <c r="CN23" s="27"/>
      <c r="CO23" s="27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</row>
    <row r="24" spans="1:129" ht="22.5" customHeight="1">
      <c r="A24" s="189" t="s">
        <v>94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90">
        <v>200</v>
      </c>
      <c r="AF24" s="190"/>
      <c r="AG24" s="190"/>
      <c r="AH24" s="190"/>
      <c r="AI24" s="190"/>
      <c r="AJ24" s="190"/>
      <c r="AK24" s="193" t="s">
        <v>35</v>
      </c>
      <c r="AL24" s="193"/>
      <c r="AM24" s="193"/>
      <c r="AN24" s="193"/>
      <c r="AO24" s="193"/>
      <c r="AP24" s="193"/>
      <c r="AQ24" s="193"/>
      <c r="AR24" s="193"/>
      <c r="AS24" s="193"/>
      <c r="AT24" s="185">
        <f>AT25</f>
        <v>5914900</v>
      </c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>
        <f>BK25</f>
        <v>372556.1</v>
      </c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>
        <f t="shared" si="2"/>
        <v>5542343.9</v>
      </c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43">
        <f t="shared" si="0"/>
        <v>6.298603526686842</v>
      </c>
      <c r="CJ24" s="25"/>
      <c r="CK24" s="25"/>
      <c r="CL24" s="25"/>
      <c r="CM24" s="27"/>
      <c r="CN24" s="27"/>
      <c r="CO24" s="27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</row>
    <row r="25" spans="1:129" ht="22.5" customHeight="1">
      <c r="A25" s="189" t="s">
        <v>396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90">
        <v>200</v>
      </c>
      <c r="AF25" s="190"/>
      <c r="AG25" s="190"/>
      <c r="AH25" s="190"/>
      <c r="AI25" s="190"/>
      <c r="AJ25" s="190"/>
      <c r="AK25" s="193" t="s">
        <v>36</v>
      </c>
      <c r="AL25" s="193"/>
      <c r="AM25" s="193"/>
      <c r="AN25" s="193"/>
      <c r="AO25" s="193"/>
      <c r="AP25" s="193"/>
      <c r="AQ25" s="193"/>
      <c r="AR25" s="193"/>
      <c r="AS25" s="193"/>
      <c r="AT25" s="185">
        <f>AT26+AT27</f>
        <v>5914900</v>
      </c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>
        <f>BK26+BK27</f>
        <v>372556.1</v>
      </c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>
        <f t="shared" si="2"/>
        <v>5542343.9</v>
      </c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43">
        <f t="shared" si="0"/>
        <v>6.298603526686842</v>
      </c>
      <c r="CJ25" s="25"/>
      <c r="CK25" s="25"/>
      <c r="CL25" s="25"/>
      <c r="CM25" s="27"/>
      <c r="CN25" s="27"/>
      <c r="CO25" s="27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</row>
    <row r="26" spans="1:129" ht="22.5" customHeight="1">
      <c r="A26" s="189" t="s">
        <v>350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8"/>
      <c r="AE26" s="197">
        <v>200</v>
      </c>
      <c r="AF26" s="197"/>
      <c r="AG26" s="197"/>
      <c r="AH26" s="197"/>
      <c r="AI26" s="197"/>
      <c r="AJ26" s="197"/>
      <c r="AK26" s="193" t="s">
        <v>37</v>
      </c>
      <c r="AL26" s="193"/>
      <c r="AM26" s="193"/>
      <c r="AN26" s="193"/>
      <c r="AO26" s="193"/>
      <c r="AP26" s="193"/>
      <c r="AQ26" s="193"/>
      <c r="AR26" s="193"/>
      <c r="AS26" s="193"/>
      <c r="AT26" s="185">
        <v>4495700</v>
      </c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>
        <v>250072.76</v>
      </c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>
        <f t="shared" si="2"/>
        <v>4245627.24</v>
      </c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43">
        <f t="shared" si="0"/>
        <v>5.562487710478902</v>
      </c>
      <c r="CJ26" s="25"/>
      <c r="CK26" s="25"/>
      <c r="CL26" s="25"/>
      <c r="CM26" s="27"/>
      <c r="CN26" s="27"/>
      <c r="CO26" s="27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</row>
    <row r="27" spans="1:129" ht="22.5" customHeight="1">
      <c r="A27" s="189" t="s">
        <v>347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97">
        <v>200</v>
      </c>
      <c r="AF27" s="197"/>
      <c r="AG27" s="197"/>
      <c r="AH27" s="197"/>
      <c r="AI27" s="197"/>
      <c r="AJ27" s="197"/>
      <c r="AK27" s="193" t="s">
        <v>38</v>
      </c>
      <c r="AL27" s="193"/>
      <c r="AM27" s="193"/>
      <c r="AN27" s="193"/>
      <c r="AO27" s="193"/>
      <c r="AP27" s="193"/>
      <c r="AQ27" s="193"/>
      <c r="AR27" s="193"/>
      <c r="AS27" s="193"/>
      <c r="AT27" s="185">
        <v>1419200</v>
      </c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>
        <v>122483.34</v>
      </c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>
        <f t="shared" si="2"/>
        <v>1296716.66</v>
      </c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43">
        <f t="shared" si="0"/>
        <v>8.630449549041714</v>
      </c>
      <c r="CJ27" s="25"/>
      <c r="CK27" s="25"/>
      <c r="CL27" s="25"/>
      <c r="CM27" s="27"/>
      <c r="CN27" s="27"/>
      <c r="CO27" s="27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</row>
    <row r="28" spans="1:129" s="33" customFormat="1" ht="22.5" customHeight="1">
      <c r="A28" s="189" t="s">
        <v>34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97">
        <v>200</v>
      </c>
      <c r="AF28" s="197"/>
      <c r="AG28" s="197"/>
      <c r="AH28" s="197"/>
      <c r="AI28" s="197"/>
      <c r="AJ28" s="197"/>
      <c r="AK28" s="193" t="s">
        <v>47</v>
      </c>
      <c r="AL28" s="193"/>
      <c r="AM28" s="193"/>
      <c r="AN28" s="193"/>
      <c r="AO28" s="193"/>
      <c r="AP28" s="193"/>
      <c r="AQ28" s="193"/>
      <c r="AR28" s="193"/>
      <c r="AS28" s="193"/>
      <c r="AT28" s="185">
        <f>AT29</f>
        <v>153600</v>
      </c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 t="str">
        <f>BK29</f>
        <v>-</v>
      </c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>
        <f>AT28</f>
        <v>153600</v>
      </c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43" t="e">
        <f t="shared" si="0"/>
        <v>#VALUE!</v>
      </c>
      <c r="CJ28" s="62"/>
      <c r="CK28" s="62"/>
      <c r="CL28" s="62"/>
      <c r="CM28" s="63"/>
      <c r="CN28" s="63"/>
      <c r="CO28" s="63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</row>
    <row r="29" spans="1:129" s="33" customFormat="1" ht="22.5" customHeight="1">
      <c r="A29" s="189" t="s">
        <v>396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97">
        <v>200</v>
      </c>
      <c r="AF29" s="197"/>
      <c r="AG29" s="197"/>
      <c r="AH29" s="197"/>
      <c r="AI29" s="197"/>
      <c r="AJ29" s="197"/>
      <c r="AK29" s="193" t="s">
        <v>48</v>
      </c>
      <c r="AL29" s="193"/>
      <c r="AM29" s="193"/>
      <c r="AN29" s="193"/>
      <c r="AO29" s="193"/>
      <c r="AP29" s="193"/>
      <c r="AQ29" s="193"/>
      <c r="AR29" s="193"/>
      <c r="AS29" s="193"/>
      <c r="AT29" s="185">
        <f>AT30</f>
        <v>153600</v>
      </c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 t="str">
        <f>BK30</f>
        <v>-</v>
      </c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>
        <f>AT29</f>
        <v>153600</v>
      </c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43" t="e">
        <f t="shared" si="0"/>
        <v>#VALUE!</v>
      </c>
      <c r="CJ29" s="62"/>
      <c r="CK29" s="62"/>
      <c r="CL29" s="62"/>
      <c r="CM29" s="63"/>
      <c r="CN29" s="63"/>
      <c r="CO29" s="63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</row>
    <row r="30" spans="1:129" s="33" customFormat="1" ht="22.5" customHeight="1">
      <c r="A30" s="238" t="s">
        <v>346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197">
        <v>200</v>
      </c>
      <c r="AF30" s="197"/>
      <c r="AG30" s="197"/>
      <c r="AH30" s="197"/>
      <c r="AI30" s="197"/>
      <c r="AJ30" s="197"/>
      <c r="AK30" s="193" t="s">
        <v>39</v>
      </c>
      <c r="AL30" s="193"/>
      <c r="AM30" s="193"/>
      <c r="AN30" s="193"/>
      <c r="AO30" s="193"/>
      <c r="AP30" s="193"/>
      <c r="AQ30" s="193"/>
      <c r="AR30" s="193"/>
      <c r="AS30" s="193"/>
      <c r="AT30" s="185">
        <v>153600</v>
      </c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 t="s">
        <v>276</v>
      </c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>
        <f>AT30</f>
        <v>153600</v>
      </c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43" t="e">
        <f t="shared" si="0"/>
        <v>#VALUE!</v>
      </c>
      <c r="CJ30" s="62"/>
      <c r="CK30" s="62"/>
      <c r="CL30" s="62"/>
      <c r="CM30" s="63"/>
      <c r="CN30" s="63"/>
      <c r="CO30" s="63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</row>
    <row r="31" spans="1:129" s="33" customFormat="1" ht="41.25" customHeight="1">
      <c r="A31" s="189" t="s">
        <v>49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8"/>
      <c r="AE31" s="190">
        <v>200</v>
      </c>
      <c r="AF31" s="190"/>
      <c r="AG31" s="190"/>
      <c r="AH31" s="190"/>
      <c r="AI31" s="190"/>
      <c r="AJ31" s="190"/>
      <c r="AK31" s="193" t="s">
        <v>50</v>
      </c>
      <c r="AL31" s="193"/>
      <c r="AM31" s="193"/>
      <c r="AN31" s="193"/>
      <c r="AO31" s="193"/>
      <c r="AP31" s="193"/>
      <c r="AQ31" s="193"/>
      <c r="AR31" s="193"/>
      <c r="AS31" s="193"/>
      <c r="AT31" s="185">
        <f>AT32</f>
        <v>1025700</v>
      </c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>
        <f>BK32</f>
        <v>89004.98999999999</v>
      </c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>
        <f t="shared" si="2"/>
        <v>936695.01</v>
      </c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43">
        <f t="shared" si="0"/>
        <v>8.677487569464756</v>
      </c>
      <c r="CJ31" s="62"/>
      <c r="CK31" s="62"/>
      <c r="CL31" s="62"/>
      <c r="CM31" s="63"/>
      <c r="CN31" s="63"/>
      <c r="CO31" s="63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</row>
    <row r="32" spans="1:129" s="33" customFormat="1" ht="39.75" customHeight="1">
      <c r="A32" s="189" t="s">
        <v>52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8"/>
      <c r="AE32" s="197">
        <v>200</v>
      </c>
      <c r="AF32" s="197"/>
      <c r="AG32" s="197"/>
      <c r="AH32" s="197"/>
      <c r="AI32" s="197"/>
      <c r="AJ32" s="197"/>
      <c r="AK32" s="193" t="s">
        <v>51</v>
      </c>
      <c r="AL32" s="193"/>
      <c r="AM32" s="193"/>
      <c r="AN32" s="193"/>
      <c r="AO32" s="193"/>
      <c r="AP32" s="193"/>
      <c r="AQ32" s="193"/>
      <c r="AR32" s="193"/>
      <c r="AS32" s="193"/>
      <c r="AT32" s="185">
        <f>AT33+AT39</f>
        <v>1025700</v>
      </c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>
        <f>BK33+BK39</f>
        <v>89004.98999999999</v>
      </c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>
        <f t="shared" si="2"/>
        <v>936695.01</v>
      </c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43">
        <f t="shared" si="0"/>
        <v>8.677487569464756</v>
      </c>
      <c r="CJ32" s="62"/>
      <c r="CK32" s="62"/>
      <c r="CL32" s="62"/>
      <c r="CM32" s="63"/>
      <c r="CN32" s="63"/>
      <c r="CO32" s="63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</row>
    <row r="33" spans="1:129" s="33" customFormat="1" ht="37.5" customHeight="1">
      <c r="A33" s="189" t="s">
        <v>53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8"/>
      <c r="AE33" s="197">
        <v>200</v>
      </c>
      <c r="AF33" s="197"/>
      <c r="AG33" s="197"/>
      <c r="AH33" s="197"/>
      <c r="AI33" s="197"/>
      <c r="AJ33" s="197"/>
      <c r="AK33" s="193" t="s">
        <v>54</v>
      </c>
      <c r="AL33" s="193"/>
      <c r="AM33" s="193"/>
      <c r="AN33" s="193"/>
      <c r="AO33" s="193"/>
      <c r="AP33" s="193"/>
      <c r="AQ33" s="193"/>
      <c r="AR33" s="193"/>
      <c r="AS33" s="193"/>
      <c r="AT33" s="185">
        <f>AT34+AT38</f>
        <v>250900</v>
      </c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>
        <f>BK34+BK38</f>
        <v>22195.31</v>
      </c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>
        <f t="shared" si="2"/>
        <v>228704.69</v>
      </c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43">
        <f t="shared" si="0"/>
        <v>8.846277401355122</v>
      </c>
      <c r="CJ33" s="62"/>
      <c r="CK33" s="62"/>
      <c r="CL33" s="62"/>
      <c r="CM33" s="63"/>
      <c r="CN33" s="63"/>
      <c r="CO33" s="63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</row>
    <row r="34" spans="1:129" s="33" customFormat="1" ht="22.5" customHeight="1">
      <c r="A34" s="189" t="s">
        <v>397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8"/>
      <c r="AE34" s="197">
        <v>200</v>
      </c>
      <c r="AF34" s="197"/>
      <c r="AG34" s="197"/>
      <c r="AH34" s="197"/>
      <c r="AI34" s="197"/>
      <c r="AJ34" s="197"/>
      <c r="AK34" s="193" t="s">
        <v>55</v>
      </c>
      <c r="AL34" s="193"/>
      <c r="AM34" s="193"/>
      <c r="AN34" s="193"/>
      <c r="AO34" s="193"/>
      <c r="AP34" s="193"/>
      <c r="AQ34" s="193"/>
      <c r="AR34" s="193"/>
      <c r="AS34" s="193"/>
      <c r="AT34" s="185">
        <f>AT36+AT37+AT35</f>
        <v>230900</v>
      </c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>
        <f>BK37+BK36+BK35</f>
        <v>20147.31</v>
      </c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>
        <f t="shared" si="2"/>
        <v>210752.69</v>
      </c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43">
        <f t="shared" si="0"/>
        <v>8.725556517973148</v>
      </c>
      <c r="CJ34" s="62"/>
      <c r="CK34" s="62"/>
      <c r="CL34" s="62"/>
      <c r="CM34" s="63"/>
      <c r="CN34" s="63"/>
      <c r="CO34" s="63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</row>
    <row r="35" spans="1:129" ht="22.5" customHeight="1">
      <c r="A35" s="189" t="s">
        <v>351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97">
        <v>200</v>
      </c>
      <c r="AF35" s="197"/>
      <c r="AG35" s="197"/>
      <c r="AH35" s="197"/>
      <c r="AI35" s="197"/>
      <c r="AJ35" s="197"/>
      <c r="AK35" s="193" t="s">
        <v>172</v>
      </c>
      <c r="AL35" s="193"/>
      <c r="AM35" s="193"/>
      <c r="AN35" s="193"/>
      <c r="AO35" s="193"/>
      <c r="AP35" s="193"/>
      <c r="AQ35" s="193"/>
      <c r="AR35" s="193"/>
      <c r="AS35" s="193"/>
      <c r="AT35" s="185">
        <v>65100</v>
      </c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>
        <v>6834.31</v>
      </c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>
        <f t="shared" si="2"/>
        <v>58265.69</v>
      </c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43">
        <f t="shared" si="0"/>
        <v>10.498172043010753</v>
      </c>
      <c r="CJ35" s="25"/>
      <c r="CK35" s="25"/>
      <c r="CL35" s="25"/>
      <c r="CM35" s="27"/>
      <c r="CN35" s="27"/>
      <c r="CO35" s="27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</row>
    <row r="36" spans="1:129" ht="22.5" customHeight="1">
      <c r="A36" s="208" t="s">
        <v>354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10"/>
      <c r="AD36" s="8"/>
      <c r="AE36" s="197">
        <v>200</v>
      </c>
      <c r="AF36" s="197"/>
      <c r="AG36" s="197"/>
      <c r="AH36" s="197"/>
      <c r="AI36" s="197"/>
      <c r="AJ36" s="197"/>
      <c r="AK36" s="193" t="s">
        <v>56</v>
      </c>
      <c r="AL36" s="193"/>
      <c r="AM36" s="193"/>
      <c r="AN36" s="193"/>
      <c r="AO36" s="193"/>
      <c r="AP36" s="193"/>
      <c r="AQ36" s="193"/>
      <c r="AR36" s="193"/>
      <c r="AS36" s="193"/>
      <c r="AT36" s="185">
        <v>23200</v>
      </c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>
        <v>958</v>
      </c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>
        <f t="shared" si="2"/>
        <v>22242</v>
      </c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43">
        <f t="shared" si="0"/>
        <v>4.129310344827586</v>
      </c>
      <c r="CJ36" s="25"/>
      <c r="CK36" s="25"/>
      <c r="CL36" s="25"/>
      <c r="CM36" s="27"/>
      <c r="CN36" s="27"/>
      <c r="CO36" s="27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</row>
    <row r="37" spans="1:129" ht="22.5" customHeight="1">
      <c r="A37" s="238" t="s">
        <v>355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8"/>
      <c r="AE37" s="197">
        <v>200</v>
      </c>
      <c r="AF37" s="197"/>
      <c r="AG37" s="197"/>
      <c r="AH37" s="197"/>
      <c r="AI37" s="197"/>
      <c r="AJ37" s="197"/>
      <c r="AK37" s="193" t="s">
        <v>57</v>
      </c>
      <c r="AL37" s="193"/>
      <c r="AM37" s="193"/>
      <c r="AN37" s="193"/>
      <c r="AO37" s="193"/>
      <c r="AP37" s="193"/>
      <c r="AQ37" s="193"/>
      <c r="AR37" s="193"/>
      <c r="AS37" s="193"/>
      <c r="AT37" s="185">
        <v>142600</v>
      </c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>
        <v>12355</v>
      </c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>
        <f t="shared" si="2"/>
        <v>130245</v>
      </c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43">
        <f t="shared" si="0"/>
        <v>8.664095371669005</v>
      </c>
      <c r="CJ37" s="25"/>
      <c r="CK37" s="25"/>
      <c r="CL37" s="25"/>
      <c r="CM37" s="27"/>
      <c r="CN37" s="27"/>
      <c r="CO37" s="27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</row>
    <row r="38" spans="1:129" ht="27.75" customHeight="1">
      <c r="A38" s="208" t="s">
        <v>357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10"/>
      <c r="AD38" s="8"/>
      <c r="AE38" s="197">
        <v>200</v>
      </c>
      <c r="AF38" s="197"/>
      <c r="AG38" s="197"/>
      <c r="AH38" s="197"/>
      <c r="AI38" s="197"/>
      <c r="AJ38" s="197"/>
      <c r="AK38" s="193" t="s">
        <v>58</v>
      </c>
      <c r="AL38" s="193"/>
      <c r="AM38" s="193"/>
      <c r="AN38" s="193"/>
      <c r="AO38" s="193"/>
      <c r="AP38" s="193"/>
      <c r="AQ38" s="193"/>
      <c r="AR38" s="193"/>
      <c r="AS38" s="193"/>
      <c r="AT38" s="185">
        <v>20000</v>
      </c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>
        <v>2048</v>
      </c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>
        <f>AT38-BK38</f>
        <v>17952</v>
      </c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43">
        <f t="shared" si="0"/>
        <v>10.24</v>
      </c>
      <c r="CJ38" s="25"/>
      <c r="CK38" s="25"/>
      <c r="CL38" s="25"/>
      <c r="CM38" s="27"/>
      <c r="CN38" s="27"/>
      <c r="CO38" s="27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</row>
    <row r="39" spans="1:129" s="33" customFormat="1" ht="42.75" customHeight="1">
      <c r="A39" s="189" t="s">
        <v>68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97">
        <v>200</v>
      </c>
      <c r="AF39" s="197"/>
      <c r="AG39" s="197"/>
      <c r="AH39" s="197"/>
      <c r="AI39" s="197"/>
      <c r="AJ39" s="197"/>
      <c r="AK39" s="193" t="s">
        <v>59</v>
      </c>
      <c r="AL39" s="193"/>
      <c r="AM39" s="193"/>
      <c r="AN39" s="193"/>
      <c r="AO39" s="193"/>
      <c r="AP39" s="193"/>
      <c r="AQ39" s="193"/>
      <c r="AR39" s="193"/>
      <c r="AS39" s="193"/>
      <c r="AT39" s="185">
        <f>AT40+AT46+AT47</f>
        <v>774800</v>
      </c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>
        <f>BK40+BK47</f>
        <v>66809.68</v>
      </c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>
        <f>AT39-BK39</f>
        <v>707990.3200000001</v>
      </c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43">
        <f t="shared" si="0"/>
        <v>8.622829117191532</v>
      </c>
      <c r="CJ39" s="62"/>
      <c r="CK39" s="62"/>
      <c r="CL39" s="62"/>
      <c r="CM39" s="63"/>
      <c r="CN39" s="63"/>
      <c r="CO39" s="63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</row>
    <row r="40" spans="1:129" ht="22.5" customHeight="1">
      <c r="A40" s="238" t="s">
        <v>13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197">
        <v>200</v>
      </c>
      <c r="AF40" s="197"/>
      <c r="AG40" s="197"/>
      <c r="AH40" s="197"/>
      <c r="AI40" s="197"/>
      <c r="AJ40" s="197"/>
      <c r="AK40" s="193" t="s">
        <v>60</v>
      </c>
      <c r="AL40" s="193"/>
      <c r="AM40" s="193"/>
      <c r="AN40" s="193"/>
      <c r="AO40" s="193"/>
      <c r="AP40" s="193"/>
      <c r="AQ40" s="193"/>
      <c r="AR40" s="193"/>
      <c r="AS40" s="193"/>
      <c r="AT40" s="185">
        <f>AT41+AT42+AT43+AT44+AT45</f>
        <v>614800</v>
      </c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>
        <f>BK43+BK44</f>
        <v>24584.68</v>
      </c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>
        <f aca="true" t="shared" si="3" ref="BW40:BW47">AT40-BK40</f>
        <v>590215.32</v>
      </c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43">
        <f t="shared" si="0"/>
        <v>3.9988093689004556</v>
      </c>
      <c r="CJ40" s="25"/>
      <c r="CK40" s="25"/>
      <c r="CL40" s="25"/>
      <c r="CM40" s="27"/>
      <c r="CN40" s="27"/>
      <c r="CO40" s="27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</row>
    <row r="41" spans="1:129" ht="22.5" customHeight="1">
      <c r="A41" s="189" t="s">
        <v>351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97">
        <v>200</v>
      </c>
      <c r="AF41" s="197"/>
      <c r="AG41" s="197"/>
      <c r="AH41" s="197"/>
      <c r="AI41" s="197"/>
      <c r="AJ41" s="197"/>
      <c r="AK41" s="193" t="s">
        <v>61</v>
      </c>
      <c r="AL41" s="193"/>
      <c r="AM41" s="193"/>
      <c r="AN41" s="193"/>
      <c r="AO41" s="193"/>
      <c r="AP41" s="193"/>
      <c r="AQ41" s="193"/>
      <c r="AR41" s="193"/>
      <c r="AS41" s="193"/>
      <c r="AT41" s="185">
        <v>1000</v>
      </c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 t="s">
        <v>276</v>
      </c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>
        <f>AT41</f>
        <v>1000</v>
      </c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43" t="e">
        <f t="shared" si="0"/>
        <v>#VALUE!</v>
      </c>
      <c r="CJ41" s="25"/>
      <c r="CK41" s="25"/>
      <c r="CL41" s="25"/>
      <c r="CM41" s="27"/>
      <c r="CN41" s="27"/>
      <c r="CO41" s="27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</row>
    <row r="42" spans="1:129" ht="22.5" customHeight="1">
      <c r="A42" s="189" t="s">
        <v>352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97">
        <v>200</v>
      </c>
      <c r="AF42" s="197"/>
      <c r="AG42" s="197"/>
      <c r="AH42" s="197"/>
      <c r="AI42" s="197"/>
      <c r="AJ42" s="197"/>
      <c r="AK42" s="193" t="s">
        <v>62</v>
      </c>
      <c r="AL42" s="193"/>
      <c r="AM42" s="193"/>
      <c r="AN42" s="193"/>
      <c r="AO42" s="193"/>
      <c r="AP42" s="193"/>
      <c r="AQ42" s="193"/>
      <c r="AR42" s="193"/>
      <c r="AS42" s="193"/>
      <c r="AT42" s="185">
        <v>2000</v>
      </c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 t="s">
        <v>276</v>
      </c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>
        <f>AT42</f>
        <v>2000</v>
      </c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43" t="e">
        <f t="shared" si="0"/>
        <v>#VALUE!</v>
      </c>
      <c r="CJ42" s="25"/>
      <c r="CK42" s="25"/>
      <c r="CL42" s="25"/>
      <c r="CM42" s="27"/>
      <c r="CN42" s="27"/>
      <c r="CO42" s="27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</row>
    <row r="43" spans="1:129" ht="22.5" customHeight="1">
      <c r="A43" s="238" t="s">
        <v>353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8"/>
      <c r="AE43" s="197">
        <v>200</v>
      </c>
      <c r="AF43" s="197"/>
      <c r="AG43" s="197"/>
      <c r="AH43" s="197"/>
      <c r="AI43" s="197"/>
      <c r="AJ43" s="197"/>
      <c r="AK43" s="193" t="s">
        <v>63</v>
      </c>
      <c r="AL43" s="193"/>
      <c r="AM43" s="193"/>
      <c r="AN43" s="193"/>
      <c r="AO43" s="193"/>
      <c r="AP43" s="193"/>
      <c r="AQ43" s="193"/>
      <c r="AR43" s="193"/>
      <c r="AS43" s="193"/>
      <c r="AT43" s="185">
        <v>337000</v>
      </c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>
        <v>21781.18</v>
      </c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>
        <f t="shared" si="3"/>
        <v>315218.82</v>
      </c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43">
        <f t="shared" si="0"/>
        <v>6.463258160237388</v>
      </c>
      <c r="CJ43" s="25"/>
      <c r="CK43" s="25"/>
      <c r="CL43" s="25"/>
      <c r="CM43" s="27"/>
      <c r="CN43" s="27"/>
      <c r="CO43" s="27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</row>
    <row r="44" spans="1:129" s="33" customFormat="1" ht="22.5" customHeight="1">
      <c r="A44" s="208" t="s">
        <v>354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10"/>
      <c r="AD44" s="8"/>
      <c r="AE44" s="197">
        <v>200</v>
      </c>
      <c r="AF44" s="197"/>
      <c r="AG44" s="197"/>
      <c r="AH44" s="197"/>
      <c r="AI44" s="197"/>
      <c r="AJ44" s="197"/>
      <c r="AK44" s="193" t="s">
        <v>64</v>
      </c>
      <c r="AL44" s="193"/>
      <c r="AM44" s="193"/>
      <c r="AN44" s="193"/>
      <c r="AO44" s="193"/>
      <c r="AP44" s="193"/>
      <c r="AQ44" s="193"/>
      <c r="AR44" s="193"/>
      <c r="AS44" s="193"/>
      <c r="AT44" s="185">
        <v>100000</v>
      </c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>
        <v>2803.5</v>
      </c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>
        <f t="shared" si="3"/>
        <v>97196.5</v>
      </c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43">
        <f t="shared" si="0"/>
        <v>2.8035</v>
      </c>
      <c r="CJ44" s="62"/>
      <c r="CK44" s="62"/>
      <c r="CL44" s="62"/>
      <c r="CM44" s="63"/>
      <c r="CN44" s="63"/>
      <c r="CO44" s="63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</row>
    <row r="45" spans="1:129" s="33" customFormat="1" ht="22.5" customHeight="1">
      <c r="A45" s="238" t="s">
        <v>355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8"/>
      <c r="AE45" s="197">
        <v>200</v>
      </c>
      <c r="AF45" s="197"/>
      <c r="AG45" s="197"/>
      <c r="AH45" s="197"/>
      <c r="AI45" s="197"/>
      <c r="AJ45" s="197"/>
      <c r="AK45" s="193" t="s">
        <v>65</v>
      </c>
      <c r="AL45" s="193"/>
      <c r="AM45" s="193"/>
      <c r="AN45" s="193"/>
      <c r="AO45" s="193"/>
      <c r="AP45" s="193"/>
      <c r="AQ45" s="193"/>
      <c r="AR45" s="193"/>
      <c r="AS45" s="193"/>
      <c r="AT45" s="185">
        <v>174800</v>
      </c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 t="s">
        <v>276</v>
      </c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>
        <f>AT45</f>
        <v>174800</v>
      </c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43" t="e">
        <f t="shared" si="0"/>
        <v>#VALUE!</v>
      </c>
      <c r="CJ45" s="62"/>
      <c r="CK45" s="62"/>
      <c r="CL45" s="62"/>
      <c r="CM45" s="63"/>
      <c r="CN45" s="63"/>
      <c r="CO45" s="63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</row>
    <row r="46" spans="1:129" ht="25.5" customHeight="1">
      <c r="A46" s="189" t="s">
        <v>356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8"/>
      <c r="AE46" s="197">
        <v>200</v>
      </c>
      <c r="AF46" s="197"/>
      <c r="AG46" s="197"/>
      <c r="AH46" s="197"/>
      <c r="AI46" s="197"/>
      <c r="AJ46" s="197"/>
      <c r="AK46" s="193" t="s">
        <v>66</v>
      </c>
      <c r="AL46" s="193"/>
      <c r="AM46" s="193"/>
      <c r="AN46" s="193"/>
      <c r="AO46" s="193"/>
      <c r="AP46" s="193"/>
      <c r="AQ46" s="193"/>
      <c r="AR46" s="193"/>
      <c r="AS46" s="193"/>
      <c r="AT46" s="185">
        <v>20000</v>
      </c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 t="s">
        <v>276</v>
      </c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>
        <f>AT46</f>
        <v>20000</v>
      </c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43" t="e">
        <f t="shared" si="0"/>
        <v>#VALUE!</v>
      </c>
      <c r="CJ46" s="25"/>
      <c r="CK46" s="25"/>
      <c r="CL46" s="25"/>
      <c r="CM46" s="27"/>
      <c r="CN46" s="27"/>
      <c r="CO46" s="27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</row>
    <row r="47" spans="1:129" ht="26.25" customHeight="1">
      <c r="A47" s="208" t="s">
        <v>357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10"/>
      <c r="AD47" s="8"/>
      <c r="AE47" s="197">
        <v>200</v>
      </c>
      <c r="AF47" s="197"/>
      <c r="AG47" s="197"/>
      <c r="AH47" s="197"/>
      <c r="AI47" s="197"/>
      <c r="AJ47" s="197"/>
      <c r="AK47" s="193" t="s">
        <v>67</v>
      </c>
      <c r="AL47" s="193"/>
      <c r="AM47" s="193"/>
      <c r="AN47" s="193"/>
      <c r="AO47" s="193"/>
      <c r="AP47" s="193"/>
      <c r="AQ47" s="193"/>
      <c r="AR47" s="193"/>
      <c r="AS47" s="193"/>
      <c r="AT47" s="185">
        <v>140000</v>
      </c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>
        <v>42225</v>
      </c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>
        <f t="shared" si="3"/>
        <v>97775</v>
      </c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43">
        <f t="shared" si="0"/>
        <v>30.160714285714285</v>
      </c>
      <c r="CJ47" s="25"/>
      <c r="CK47" s="25"/>
      <c r="CL47" s="25"/>
      <c r="CM47" s="27"/>
      <c r="CN47" s="27"/>
      <c r="CO47" s="27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</row>
    <row r="48" spans="1:129" s="33" customFormat="1" ht="22.5" customHeight="1">
      <c r="A48" s="189" t="s">
        <v>78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8"/>
      <c r="AE48" s="197">
        <v>200</v>
      </c>
      <c r="AF48" s="197"/>
      <c r="AG48" s="197"/>
      <c r="AH48" s="197"/>
      <c r="AI48" s="197"/>
      <c r="AJ48" s="197"/>
      <c r="AK48" s="193" t="s">
        <v>69</v>
      </c>
      <c r="AL48" s="193"/>
      <c r="AM48" s="193"/>
      <c r="AN48" s="193"/>
      <c r="AO48" s="193"/>
      <c r="AP48" s="193"/>
      <c r="AQ48" s="193"/>
      <c r="AR48" s="193"/>
      <c r="AS48" s="193"/>
      <c r="AT48" s="185">
        <f>AT49</f>
        <v>15000</v>
      </c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 t="str">
        <f>BK49</f>
        <v>-</v>
      </c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>
        <f aca="true" t="shared" si="4" ref="BW48:BW53">AT48</f>
        <v>15000</v>
      </c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43" t="e">
        <f t="shared" si="0"/>
        <v>#VALUE!</v>
      </c>
      <c r="CJ48" s="62"/>
      <c r="CK48" s="62"/>
      <c r="CL48" s="62"/>
      <c r="CM48" s="63"/>
      <c r="CN48" s="63"/>
      <c r="CO48" s="63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</row>
    <row r="49" spans="1:129" s="33" customFormat="1" ht="22.5" customHeight="1">
      <c r="A49" s="189" t="s">
        <v>77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8"/>
      <c r="AE49" s="197">
        <v>200</v>
      </c>
      <c r="AF49" s="197"/>
      <c r="AG49" s="197"/>
      <c r="AH49" s="197"/>
      <c r="AI49" s="197"/>
      <c r="AJ49" s="197"/>
      <c r="AK49" s="193" t="s">
        <v>70</v>
      </c>
      <c r="AL49" s="193"/>
      <c r="AM49" s="193"/>
      <c r="AN49" s="193"/>
      <c r="AO49" s="193"/>
      <c r="AP49" s="193"/>
      <c r="AQ49" s="193"/>
      <c r="AR49" s="193"/>
      <c r="AS49" s="193"/>
      <c r="AT49" s="185">
        <f>AT50+AT52</f>
        <v>15000</v>
      </c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 t="str">
        <f>BK50</f>
        <v>-</v>
      </c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>
        <f t="shared" si="4"/>
        <v>15000</v>
      </c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43" t="e">
        <f t="shared" si="0"/>
        <v>#VALUE!</v>
      </c>
      <c r="CJ49" s="62"/>
      <c r="CK49" s="62"/>
      <c r="CL49" s="62"/>
      <c r="CM49" s="63"/>
      <c r="CN49" s="63"/>
      <c r="CO49" s="63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</row>
    <row r="50" spans="1:129" s="33" customFormat="1" ht="22.5" customHeight="1">
      <c r="A50" s="189" t="s">
        <v>76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8"/>
      <c r="AE50" s="197">
        <v>200</v>
      </c>
      <c r="AF50" s="197"/>
      <c r="AG50" s="197"/>
      <c r="AH50" s="197"/>
      <c r="AI50" s="197"/>
      <c r="AJ50" s="197"/>
      <c r="AK50" s="193" t="s">
        <v>71</v>
      </c>
      <c r="AL50" s="193"/>
      <c r="AM50" s="193"/>
      <c r="AN50" s="193"/>
      <c r="AO50" s="193"/>
      <c r="AP50" s="193"/>
      <c r="AQ50" s="193"/>
      <c r="AR50" s="193"/>
      <c r="AS50" s="193"/>
      <c r="AT50" s="185">
        <f>AT51</f>
        <v>8300</v>
      </c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 t="str">
        <f>BK51</f>
        <v>-</v>
      </c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>
        <f t="shared" si="4"/>
        <v>8300</v>
      </c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43" t="e">
        <f t="shared" si="0"/>
        <v>#VALUE!</v>
      </c>
      <c r="CJ50" s="62"/>
      <c r="CK50" s="62"/>
      <c r="CL50" s="62"/>
      <c r="CM50" s="63"/>
      <c r="CN50" s="63"/>
      <c r="CO50" s="63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</row>
    <row r="51" spans="1:129" s="33" customFormat="1" ht="22.5" customHeight="1">
      <c r="A51" s="189" t="s">
        <v>356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8"/>
      <c r="AE51" s="197">
        <v>200</v>
      </c>
      <c r="AF51" s="197"/>
      <c r="AG51" s="197"/>
      <c r="AH51" s="197"/>
      <c r="AI51" s="197"/>
      <c r="AJ51" s="197"/>
      <c r="AK51" s="193" t="s">
        <v>72</v>
      </c>
      <c r="AL51" s="193"/>
      <c r="AM51" s="193"/>
      <c r="AN51" s="193"/>
      <c r="AO51" s="193"/>
      <c r="AP51" s="193"/>
      <c r="AQ51" s="193"/>
      <c r="AR51" s="193"/>
      <c r="AS51" s="193"/>
      <c r="AT51" s="185">
        <v>8300</v>
      </c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 t="s">
        <v>276</v>
      </c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>
        <f t="shared" si="4"/>
        <v>8300</v>
      </c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43" t="e">
        <f t="shared" si="0"/>
        <v>#VALUE!</v>
      </c>
      <c r="CJ51" s="62"/>
      <c r="CK51" s="62"/>
      <c r="CL51" s="62"/>
      <c r="CM51" s="63"/>
      <c r="CN51" s="63"/>
      <c r="CO51" s="63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</row>
    <row r="52" spans="1:129" s="33" customFormat="1" ht="27.75" customHeight="1">
      <c r="A52" s="189" t="s">
        <v>75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8"/>
      <c r="AE52" s="197">
        <v>200</v>
      </c>
      <c r="AF52" s="197"/>
      <c r="AG52" s="197"/>
      <c r="AH52" s="197"/>
      <c r="AI52" s="197"/>
      <c r="AJ52" s="197"/>
      <c r="AK52" s="193" t="s">
        <v>73</v>
      </c>
      <c r="AL52" s="193"/>
      <c r="AM52" s="193"/>
      <c r="AN52" s="193"/>
      <c r="AO52" s="193"/>
      <c r="AP52" s="193"/>
      <c r="AQ52" s="193"/>
      <c r="AR52" s="193"/>
      <c r="AS52" s="193"/>
      <c r="AT52" s="185">
        <f>AT53</f>
        <v>6700</v>
      </c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 t="str">
        <f>BK53</f>
        <v>-</v>
      </c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212">
        <f t="shared" si="4"/>
        <v>6700</v>
      </c>
      <c r="BX52" s="213"/>
      <c r="BY52" s="213"/>
      <c r="BZ52" s="213"/>
      <c r="CA52" s="213"/>
      <c r="CB52" s="213"/>
      <c r="CC52" s="213"/>
      <c r="CD52" s="213"/>
      <c r="CE52" s="213"/>
      <c r="CF52" s="213"/>
      <c r="CG52" s="214"/>
      <c r="CH52" s="43" t="e">
        <f t="shared" si="0"/>
        <v>#VALUE!</v>
      </c>
      <c r="CJ52" s="62"/>
      <c r="CK52" s="62"/>
      <c r="CL52" s="62"/>
      <c r="CM52" s="63"/>
      <c r="CN52" s="63"/>
      <c r="CO52" s="63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</row>
    <row r="53" spans="1:129" s="33" customFormat="1" ht="22.5" customHeight="1">
      <c r="A53" s="238" t="s">
        <v>356</v>
      </c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8"/>
      <c r="AE53" s="197">
        <v>200</v>
      </c>
      <c r="AF53" s="197"/>
      <c r="AG53" s="197"/>
      <c r="AH53" s="197"/>
      <c r="AI53" s="197"/>
      <c r="AJ53" s="197"/>
      <c r="AK53" s="193" t="s">
        <v>74</v>
      </c>
      <c r="AL53" s="193"/>
      <c r="AM53" s="193"/>
      <c r="AN53" s="193"/>
      <c r="AO53" s="193"/>
      <c r="AP53" s="193"/>
      <c r="AQ53" s="193"/>
      <c r="AR53" s="193"/>
      <c r="AS53" s="193"/>
      <c r="AT53" s="185">
        <v>6700</v>
      </c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 t="s">
        <v>276</v>
      </c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212">
        <f t="shared" si="4"/>
        <v>6700</v>
      </c>
      <c r="BX53" s="213"/>
      <c r="BY53" s="213"/>
      <c r="BZ53" s="213"/>
      <c r="CA53" s="213"/>
      <c r="CB53" s="213"/>
      <c r="CC53" s="213"/>
      <c r="CD53" s="213"/>
      <c r="CE53" s="213"/>
      <c r="CF53" s="213"/>
      <c r="CG53" s="214"/>
      <c r="CH53" s="43" t="e">
        <f t="shared" si="0"/>
        <v>#VALUE!</v>
      </c>
      <c r="CJ53" s="62"/>
      <c r="CK53" s="62"/>
      <c r="CL53" s="62"/>
      <c r="CM53" s="63"/>
      <c r="CN53" s="63"/>
      <c r="CO53" s="63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</row>
    <row r="54" spans="1:129" s="43" customFormat="1" ht="26.25" customHeight="1">
      <c r="A54" s="207" t="s">
        <v>82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60"/>
      <c r="AE54" s="197">
        <v>200</v>
      </c>
      <c r="AF54" s="197"/>
      <c r="AG54" s="197"/>
      <c r="AH54" s="197"/>
      <c r="AI54" s="197"/>
      <c r="AJ54" s="197"/>
      <c r="AK54" s="194" t="s">
        <v>428</v>
      </c>
      <c r="AL54" s="194"/>
      <c r="AM54" s="194"/>
      <c r="AN54" s="194"/>
      <c r="AO54" s="194"/>
      <c r="AP54" s="194"/>
      <c r="AQ54" s="194"/>
      <c r="AR54" s="194"/>
      <c r="AS54" s="194"/>
      <c r="AT54" s="196">
        <f>AT55+AT63</f>
        <v>196200</v>
      </c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>
        <f>BK63</f>
        <v>46400</v>
      </c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215">
        <f>AT54-BK54</f>
        <v>149800</v>
      </c>
      <c r="BX54" s="216"/>
      <c r="BY54" s="216"/>
      <c r="BZ54" s="216"/>
      <c r="CA54" s="216"/>
      <c r="CB54" s="216"/>
      <c r="CC54" s="216"/>
      <c r="CD54" s="216"/>
      <c r="CE54" s="216"/>
      <c r="CF54" s="216"/>
      <c r="CG54" s="217"/>
      <c r="CH54" s="43">
        <f t="shared" si="0"/>
        <v>23.649337410805302</v>
      </c>
      <c r="CJ54" s="67"/>
      <c r="CK54" s="67"/>
      <c r="CL54" s="67"/>
      <c r="CM54" s="72"/>
      <c r="CN54" s="72"/>
      <c r="CO54" s="72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</row>
    <row r="55" spans="1:129" s="38" customFormat="1" ht="143.25" customHeight="1">
      <c r="A55" s="207" t="s">
        <v>431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60"/>
      <c r="AE55" s="197">
        <v>200</v>
      </c>
      <c r="AF55" s="197"/>
      <c r="AG55" s="197"/>
      <c r="AH55" s="197"/>
      <c r="AI55" s="197"/>
      <c r="AJ55" s="197"/>
      <c r="AK55" s="194" t="s">
        <v>430</v>
      </c>
      <c r="AL55" s="194"/>
      <c r="AM55" s="194"/>
      <c r="AN55" s="194"/>
      <c r="AO55" s="194"/>
      <c r="AP55" s="194"/>
      <c r="AQ55" s="194"/>
      <c r="AR55" s="194"/>
      <c r="AS55" s="194"/>
      <c r="AT55" s="196">
        <f>AT56</f>
        <v>200</v>
      </c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 t="str">
        <f>BK56</f>
        <v>-</v>
      </c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212">
        <f>AT55</f>
        <v>200</v>
      </c>
      <c r="BX55" s="213"/>
      <c r="BY55" s="213"/>
      <c r="BZ55" s="213"/>
      <c r="CA55" s="213"/>
      <c r="CB55" s="213"/>
      <c r="CC55" s="213"/>
      <c r="CD55" s="213"/>
      <c r="CE55" s="213"/>
      <c r="CF55" s="213"/>
      <c r="CG55" s="214"/>
      <c r="CH55" s="43" t="e">
        <f t="shared" si="0"/>
        <v>#VALUE!</v>
      </c>
      <c r="CJ55" s="48"/>
      <c r="CK55" s="48"/>
      <c r="CL55" s="48"/>
      <c r="CM55" s="65"/>
      <c r="CN55" s="65"/>
      <c r="CO55" s="65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</row>
    <row r="56" spans="1:129" ht="381" customHeight="1">
      <c r="A56" s="189" t="s">
        <v>403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8"/>
      <c r="AE56" s="190">
        <v>200</v>
      </c>
      <c r="AF56" s="190"/>
      <c r="AG56" s="190"/>
      <c r="AH56" s="190"/>
      <c r="AI56" s="190"/>
      <c r="AJ56" s="190"/>
      <c r="AK56" s="193" t="s">
        <v>79</v>
      </c>
      <c r="AL56" s="193"/>
      <c r="AM56" s="193"/>
      <c r="AN56" s="193"/>
      <c r="AO56" s="193"/>
      <c r="AP56" s="193"/>
      <c r="AQ56" s="193"/>
      <c r="AR56" s="193"/>
      <c r="AS56" s="193"/>
      <c r="AT56" s="185">
        <f>AT57</f>
        <v>200</v>
      </c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 t="str">
        <f>BK57</f>
        <v>-</v>
      </c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212">
        <f>AT56</f>
        <v>200</v>
      </c>
      <c r="BX56" s="213"/>
      <c r="BY56" s="213"/>
      <c r="BZ56" s="213"/>
      <c r="CA56" s="213"/>
      <c r="CB56" s="213"/>
      <c r="CC56" s="213"/>
      <c r="CD56" s="213"/>
      <c r="CE56" s="213"/>
      <c r="CF56" s="213"/>
      <c r="CG56" s="214"/>
      <c r="CH56" s="43" t="e">
        <f t="shared" si="0"/>
        <v>#VALUE!</v>
      </c>
      <c r="CJ56" s="25"/>
      <c r="CK56" s="25"/>
      <c r="CL56" s="25"/>
      <c r="CM56" s="27"/>
      <c r="CN56" s="27"/>
      <c r="CO56" s="27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</row>
    <row r="57" spans="1:129" ht="22.5" customHeight="1">
      <c r="A57" s="189" t="s">
        <v>68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8"/>
      <c r="AE57" s="197">
        <v>200</v>
      </c>
      <c r="AF57" s="197"/>
      <c r="AG57" s="197"/>
      <c r="AH57" s="197"/>
      <c r="AI57" s="197"/>
      <c r="AJ57" s="197"/>
      <c r="AK57" s="193" t="s">
        <v>80</v>
      </c>
      <c r="AL57" s="193"/>
      <c r="AM57" s="193"/>
      <c r="AN57" s="193"/>
      <c r="AO57" s="193"/>
      <c r="AP57" s="193"/>
      <c r="AQ57" s="193"/>
      <c r="AR57" s="193"/>
      <c r="AS57" s="193"/>
      <c r="AT57" s="185">
        <f>AT58</f>
        <v>200</v>
      </c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 t="str">
        <f>BK58</f>
        <v>-</v>
      </c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212">
        <f>AT57</f>
        <v>200</v>
      </c>
      <c r="BX57" s="213"/>
      <c r="BY57" s="213"/>
      <c r="BZ57" s="213"/>
      <c r="CA57" s="213"/>
      <c r="CB57" s="213"/>
      <c r="CC57" s="213"/>
      <c r="CD57" s="213"/>
      <c r="CE57" s="213"/>
      <c r="CF57" s="213"/>
      <c r="CG57" s="214"/>
      <c r="CH57" s="43" t="e">
        <f t="shared" si="0"/>
        <v>#VALUE!</v>
      </c>
      <c r="CJ57" s="25"/>
      <c r="CK57" s="25"/>
      <c r="CL57" s="25"/>
      <c r="CM57" s="27"/>
      <c r="CN57" s="27"/>
      <c r="CO57" s="27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</row>
    <row r="58" spans="1:129" ht="22.5" customHeight="1">
      <c r="A58" s="244" t="s">
        <v>357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61"/>
      <c r="AE58" s="245">
        <v>200</v>
      </c>
      <c r="AF58" s="245"/>
      <c r="AG58" s="245"/>
      <c r="AH58" s="245"/>
      <c r="AI58" s="245"/>
      <c r="AJ58" s="245"/>
      <c r="AK58" s="263" t="s">
        <v>81</v>
      </c>
      <c r="AL58" s="263"/>
      <c r="AM58" s="263"/>
      <c r="AN58" s="263"/>
      <c r="AO58" s="263"/>
      <c r="AP58" s="263"/>
      <c r="AQ58" s="263"/>
      <c r="AR58" s="263"/>
      <c r="AS58" s="263"/>
      <c r="AT58" s="247">
        <v>200</v>
      </c>
      <c r="AU58" s="247"/>
      <c r="AV58" s="247"/>
      <c r="AW58" s="247"/>
      <c r="AX58" s="247"/>
      <c r="AY58" s="247"/>
      <c r="AZ58" s="247"/>
      <c r="BA58" s="247"/>
      <c r="BB58" s="247"/>
      <c r="BC58" s="247"/>
      <c r="BD58" s="247"/>
      <c r="BE58" s="247"/>
      <c r="BF58" s="247"/>
      <c r="BG58" s="247"/>
      <c r="BH58" s="247"/>
      <c r="BI58" s="247"/>
      <c r="BJ58" s="247"/>
      <c r="BK58" s="247" t="s">
        <v>276</v>
      </c>
      <c r="BL58" s="247"/>
      <c r="BM58" s="247"/>
      <c r="BN58" s="247"/>
      <c r="BO58" s="247"/>
      <c r="BP58" s="247"/>
      <c r="BQ58" s="247"/>
      <c r="BR58" s="247"/>
      <c r="BS58" s="247"/>
      <c r="BT58" s="247"/>
      <c r="BU58" s="247"/>
      <c r="BV58" s="247"/>
      <c r="BW58" s="212">
        <f>AT58</f>
        <v>200</v>
      </c>
      <c r="BX58" s="213"/>
      <c r="BY58" s="213"/>
      <c r="BZ58" s="213"/>
      <c r="CA58" s="213"/>
      <c r="CB58" s="213"/>
      <c r="CC58" s="213"/>
      <c r="CD58" s="213"/>
      <c r="CE58" s="213"/>
      <c r="CF58" s="213"/>
      <c r="CG58" s="214"/>
      <c r="CH58" s="43" t="e">
        <f t="shared" si="0"/>
        <v>#VALUE!</v>
      </c>
      <c r="CJ58" s="25"/>
      <c r="CK58" s="25"/>
      <c r="CL58" s="25"/>
      <c r="CM58" s="27"/>
      <c r="CN58" s="27"/>
      <c r="CO58" s="27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</row>
    <row r="59" spans="1:129" s="33" customFormat="1" ht="22.5" customHeight="1">
      <c r="A59" s="189" t="s">
        <v>438</v>
      </c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8"/>
      <c r="AE59" s="197">
        <v>200</v>
      </c>
      <c r="AF59" s="197"/>
      <c r="AG59" s="197"/>
      <c r="AH59" s="197"/>
      <c r="AI59" s="197"/>
      <c r="AJ59" s="197"/>
      <c r="AK59" s="193" t="s">
        <v>440</v>
      </c>
      <c r="AL59" s="193"/>
      <c r="AM59" s="193"/>
      <c r="AN59" s="193"/>
      <c r="AO59" s="193"/>
      <c r="AP59" s="193"/>
      <c r="AQ59" s="193"/>
      <c r="AR59" s="193"/>
      <c r="AS59" s="193"/>
      <c r="AT59" s="185">
        <f>AT60</f>
        <v>196000</v>
      </c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>
        <f>BK60</f>
        <v>46400</v>
      </c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212">
        <f>AT59-BK59</f>
        <v>149600</v>
      </c>
      <c r="BX59" s="213"/>
      <c r="BY59" s="213"/>
      <c r="BZ59" s="213"/>
      <c r="CA59" s="213"/>
      <c r="CB59" s="213"/>
      <c r="CC59" s="213"/>
      <c r="CD59" s="213"/>
      <c r="CE59" s="213"/>
      <c r="CF59" s="213"/>
      <c r="CG59" s="214"/>
      <c r="CH59" s="43">
        <f t="shared" si="0"/>
        <v>23.6734693877551</v>
      </c>
      <c r="CJ59" s="62"/>
      <c r="CK59" s="62"/>
      <c r="CL59" s="62"/>
      <c r="CM59" s="63"/>
      <c r="CN59" s="63"/>
      <c r="CO59" s="63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</row>
    <row r="60" spans="1:129" s="33" customFormat="1" ht="96.75" customHeight="1">
      <c r="A60" s="189" t="s">
        <v>200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8"/>
      <c r="AE60" s="190">
        <v>200</v>
      </c>
      <c r="AF60" s="190"/>
      <c r="AG60" s="190"/>
      <c r="AH60" s="190"/>
      <c r="AI60" s="190"/>
      <c r="AJ60" s="190"/>
      <c r="AK60" s="193" t="s">
        <v>201</v>
      </c>
      <c r="AL60" s="193"/>
      <c r="AM60" s="193"/>
      <c r="AN60" s="193"/>
      <c r="AO60" s="193"/>
      <c r="AP60" s="193"/>
      <c r="AQ60" s="193"/>
      <c r="AR60" s="193"/>
      <c r="AS60" s="193"/>
      <c r="AT60" s="185">
        <f>AT61</f>
        <v>196000</v>
      </c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>
        <f>BK61</f>
        <v>46400</v>
      </c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212">
        <f>AT60-BK60</f>
        <v>149600</v>
      </c>
      <c r="BX60" s="213"/>
      <c r="BY60" s="213"/>
      <c r="BZ60" s="213"/>
      <c r="CA60" s="213"/>
      <c r="CB60" s="213"/>
      <c r="CC60" s="213"/>
      <c r="CD60" s="213"/>
      <c r="CE60" s="213"/>
      <c r="CF60" s="213"/>
      <c r="CG60" s="214"/>
      <c r="CH60" s="43">
        <f t="shared" si="0"/>
        <v>23.6734693877551</v>
      </c>
      <c r="CJ60" s="62"/>
      <c r="CK60" s="62"/>
      <c r="CL60" s="62"/>
      <c r="CM60" s="63"/>
      <c r="CN60" s="63"/>
      <c r="CO60" s="63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</row>
    <row r="61" spans="1:129" s="33" customFormat="1" ht="37.5" customHeight="1">
      <c r="A61" s="189" t="s">
        <v>330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8"/>
      <c r="AE61" s="190">
        <v>200</v>
      </c>
      <c r="AF61" s="190"/>
      <c r="AG61" s="190"/>
      <c r="AH61" s="190"/>
      <c r="AI61" s="190"/>
      <c r="AJ61" s="190"/>
      <c r="AK61" s="193" t="s">
        <v>202</v>
      </c>
      <c r="AL61" s="193"/>
      <c r="AM61" s="193"/>
      <c r="AN61" s="193"/>
      <c r="AO61" s="193"/>
      <c r="AP61" s="193"/>
      <c r="AQ61" s="193"/>
      <c r="AR61" s="193"/>
      <c r="AS61" s="193"/>
      <c r="AT61" s="185">
        <f>AT62</f>
        <v>196000</v>
      </c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>
        <f>BK62</f>
        <v>46400</v>
      </c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212">
        <f>AT61-BK61</f>
        <v>149600</v>
      </c>
      <c r="BX61" s="213"/>
      <c r="BY61" s="213"/>
      <c r="BZ61" s="213"/>
      <c r="CA61" s="213"/>
      <c r="CB61" s="213"/>
      <c r="CC61" s="213"/>
      <c r="CD61" s="213"/>
      <c r="CE61" s="213"/>
      <c r="CF61" s="213"/>
      <c r="CG61" s="214"/>
      <c r="CH61" s="43">
        <f t="shared" si="0"/>
        <v>23.6734693877551</v>
      </c>
      <c r="CJ61" s="62"/>
      <c r="CK61" s="62"/>
      <c r="CL61" s="62"/>
      <c r="CM61" s="63"/>
      <c r="CN61" s="63"/>
      <c r="CO61" s="63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</row>
    <row r="62" spans="1:129" s="33" customFormat="1" ht="37.5" customHeight="1">
      <c r="A62" s="189" t="s">
        <v>412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8"/>
      <c r="AE62" s="190">
        <v>200</v>
      </c>
      <c r="AF62" s="190"/>
      <c r="AG62" s="190"/>
      <c r="AH62" s="190"/>
      <c r="AI62" s="190"/>
      <c r="AJ62" s="190"/>
      <c r="AK62" s="193" t="s">
        <v>204</v>
      </c>
      <c r="AL62" s="193"/>
      <c r="AM62" s="193"/>
      <c r="AN62" s="193"/>
      <c r="AO62" s="193"/>
      <c r="AP62" s="193"/>
      <c r="AQ62" s="193"/>
      <c r="AR62" s="193"/>
      <c r="AS62" s="193"/>
      <c r="AT62" s="185">
        <f>AT63</f>
        <v>196000</v>
      </c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>
        <f>BK63</f>
        <v>46400</v>
      </c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212">
        <f>AT62-BK62</f>
        <v>149600</v>
      </c>
      <c r="BX62" s="213"/>
      <c r="BY62" s="213"/>
      <c r="BZ62" s="213"/>
      <c r="CA62" s="213"/>
      <c r="CB62" s="213"/>
      <c r="CC62" s="213"/>
      <c r="CD62" s="213"/>
      <c r="CE62" s="213"/>
      <c r="CF62" s="213"/>
      <c r="CG62" s="214"/>
      <c r="CH62" s="43">
        <f t="shared" si="0"/>
        <v>23.6734693877551</v>
      </c>
      <c r="CJ62" s="62"/>
      <c r="CK62" s="62"/>
      <c r="CL62" s="62"/>
      <c r="CM62" s="63"/>
      <c r="CN62" s="63"/>
      <c r="CO62" s="63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</row>
    <row r="63" spans="1:129" s="33" customFormat="1" ht="37.5" customHeight="1">
      <c r="A63" s="189" t="s">
        <v>439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8"/>
      <c r="AE63" s="190">
        <v>200</v>
      </c>
      <c r="AF63" s="190"/>
      <c r="AG63" s="190"/>
      <c r="AH63" s="190"/>
      <c r="AI63" s="190"/>
      <c r="AJ63" s="190"/>
      <c r="AK63" s="193" t="s">
        <v>203</v>
      </c>
      <c r="AL63" s="193"/>
      <c r="AM63" s="193"/>
      <c r="AN63" s="193"/>
      <c r="AO63" s="193"/>
      <c r="AP63" s="193"/>
      <c r="AQ63" s="193"/>
      <c r="AR63" s="193"/>
      <c r="AS63" s="193"/>
      <c r="AT63" s="185">
        <v>196000</v>
      </c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>
        <v>46400</v>
      </c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212">
        <f>AT63-BK63</f>
        <v>149600</v>
      </c>
      <c r="BX63" s="213"/>
      <c r="BY63" s="213"/>
      <c r="BZ63" s="213"/>
      <c r="CA63" s="213"/>
      <c r="CB63" s="213"/>
      <c r="CC63" s="213"/>
      <c r="CD63" s="213"/>
      <c r="CE63" s="213"/>
      <c r="CF63" s="213"/>
      <c r="CG63" s="214"/>
      <c r="CH63" s="43">
        <f t="shared" si="0"/>
        <v>23.6734693877551</v>
      </c>
      <c r="CJ63" s="62"/>
      <c r="CK63" s="62"/>
      <c r="CL63" s="62"/>
      <c r="CM63" s="63"/>
      <c r="CN63" s="63"/>
      <c r="CO63" s="63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</row>
    <row r="64" spans="1:129" s="83" customFormat="1" ht="30.75" customHeight="1">
      <c r="A64" s="268" t="s">
        <v>475</v>
      </c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87"/>
      <c r="AE64" s="252">
        <v>200</v>
      </c>
      <c r="AF64" s="252"/>
      <c r="AG64" s="252"/>
      <c r="AH64" s="252"/>
      <c r="AI64" s="252"/>
      <c r="AJ64" s="252"/>
      <c r="AK64" s="264" t="s">
        <v>459</v>
      </c>
      <c r="AL64" s="264"/>
      <c r="AM64" s="264"/>
      <c r="AN64" s="264"/>
      <c r="AO64" s="264"/>
      <c r="AP64" s="264"/>
      <c r="AQ64" s="264"/>
      <c r="AR64" s="264"/>
      <c r="AS64" s="264"/>
      <c r="AT64" s="200">
        <f>AT65</f>
        <v>196900</v>
      </c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 t="s">
        <v>276</v>
      </c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27">
        <f>AT64</f>
        <v>196900</v>
      </c>
      <c r="BX64" s="228"/>
      <c r="BY64" s="228"/>
      <c r="BZ64" s="228"/>
      <c r="CA64" s="228"/>
      <c r="CB64" s="228"/>
      <c r="CC64" s="228"/>
      <c r="CD64" s="228"/>
      <c r="CE64" s="228"/>
      <c r="CF64" s="228"/>
      <c r="CG64" s="229"/>
      <c r="CH64" s="82" t="e">
        <f t="shared" si="0"/>
        <v>#VALUE!</v>
      </c>
      <c r="CJ64" s="97"/>
      <c r="CK64" s="97"/>
      <c r="CL64" s="97"/>
      <c r="CM64" s="98"/>
      <c r="CN64" s="98"/>
      <c r="CO64" s="98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</row>
    <row r="65" spans="1:129" s="82" customFormat="1" ht="30.75" customHeight="1">
      <c r="A65" s="268" t="s">
        <v>475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87"/>
      <c r="AE65" s="252">
        <v>200</v>
      </c>
      <c r="AF65" s="252"/>
      <c r="AG65" s="252"/>
      <c r="AH65" s="252"/>
      <c r="AI65" s="252"/>
      <c r="AJ65" s="252"/>
      <c r="AK65" s="264" t="s">
        <v>460</v>
      </c>
      <c r="AL65" s="264"/>
      <c r="AM65" s="264"/>
      <c r="AN65" s="264"/>
      <c r="AO65" s="264"/>
      <c r="AP65" s="264"/>
      <c r="AQ65" s="264"/>
      <c r="AR65" s="264"/>
      <c r="AS65" s="264"/>
      <c r="AT65" s="200">
        <f>AT66</f>
        <v>196900</v>
      </c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 t="str">
        <f>BK66</f>
        <v>-</v>
      </c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27">
        <f>AT65</f>
        <v>196900</v>
      </c>
      <c r="BX65" s="228"/>
      <c r="BY65" s="228"/>
      <c r="BZ65" s="228"/>
      <c r="CA65" s="228"/>
      <c r="CB65" s="228"/>
      <c r="CC65" s="228"/>
      <c r="CD65" s="228"/>
      <c r="CE65" s="228"/>
      <c r="CF65" s="228"/>
      <c r="CG65" s="229"/>
      <c r="CH65" s="82" t="e">
        <f t="shared" si="0"/>
        <v>#VALUE!</v>
      </c>
      <c r="CJ65" s="100"/>
      <c r="CK65" s="100"/>
      <c r="CL65" s="100"/>
      <c r="CM65" s="101"/>
      <c r="CN65" s="101"/>
      <c r="CO65" s="101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</row>
    <row r="66" spans="1:129" s="93" customFormat="1" ht="30.75" customHeight="1">
      <c r="A66" s="186" t="s">
        <v>476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81"/>
      <c r="AE66" s="252">
        <v>200</v>
      </c>
      <c r="AF66" s="252"/>
      <c r="AG66" s="252"/>
      <c r="AH66" s="252"/>
      <c r="AI66" s="252"/>
      <c r="AJ66" s="252"/>
      <c r="AK66" s="211" t="s">
        <v>477</v>
      </c>
      <c r="AL66" s="211"/>
      <c r="AM66" s="211"/>
      <c r="AN66" s="211"/>
      <c r="AO66" s="211"/>
      <c r="AP66" s="211"/>
      <c r="AQ66" s="211"/>
      <c r="AR66" s="211"/>
      <c r="AS66" s="211"/>
      <c r="AT66" s="188">
        <f>AT68</f>
        <v>196900</v>
      </c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 t="s">
        <v>276</v>
      </c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230">
        <f>AT66</f>
        <v>196900</v>
      </c>
      <c r="BX66" s="231"/>
      <c r="BY66" s="231"/>
      <c r="BZ66" s="231"/>
      <c r="CA66" s="231"/>
      <c r="CB66" s="231"/>
      <c r="CC66" s="231"/>
      <c r="CD66" s="231"/>
      <c r="CE66" s="231"/>
      <c r="CF66" s="231"/>
      <c r="CG66" s="232"/>
      <c r="CH66" s="82" t="e">
        <f t="shared" si="0"/>
        <v>#VALUE!</v>
      </c>
      <c r="CJ66" s="103"/>
      <c r="CK66" s="103"/>
      <c r="CL66" s="103"/>
      <c r="CM66" s="104"/>
      <c r="CN66" s="104"/>
      <c r="CO66" s="104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</row>
    <row r="67" spans="1:129" s="93" customFormat="1" ht="30.75" customHeight="1">
      <c r="A67" s="186" t="s">
        <v>83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81"/>
      <c r="AE67" s="252">
        <v>200</v>
      </c>
      <c r="AF67" s="252"/>
      <c r="AG67" s="252"/>
      <c r="AH67" s="252"/>
      <c r="AI67" s="252"/>
      <c r="AJ67" s="252"/>
      <c r="AK67" s="211" t="s">
        <v>478</v>
      </c>
      <c r="AL67" s="211"/>
      <c r="AM67" s="211"/>
      <c r="AN67" s="211"/>
      <c r="AO67" s="211"/>
      <c r="AP67" s="211"/>
      <c r="AQ67" s="211"/>
      <c r="AR67" s="211"/>
      <c r="AS67" s="211"/>
      <c r="AT67" s="188">
        <f>AT68</f>
        <v>196900</v>
      </c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 t="s">
        <v>276</v>
      </c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230">
        <f>AT67</f>
        <v>196900</v>
      </c>
      <c r="BX67" s="231"/>
      <c r="BY67" s="231"/>
      <c r="BZ67" s="231"/>
      <c r="CA67" s="231"/>
      <c r="CB67" s="231"/>
      <c r="CC67" s="231"/>
      <c r="CD67" s="231"/>
      <c r="CE67" s="231"/>
      <c r="CF67" s="231"/>
      <c r="CG67" s="232"/>
      <c r="CH67" s="82" t="e">
        <f>BK67/AT67*100</f>
        <v>#VALUE!</v>
      </c>
      <c r="CJ67" s="103"/>
      <c r="CK67" s="103"/>
      <c r="CL67" s="103"/>
      <c r="CM67" s="104"/>
      <c r="CN67" s="104"/>
      <c r="CO67" s="104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</row>
    <row r="68" spans="1:129" s="93" customFormat="1" ht="30.75" customHeight="1">
      <c r="A68" s="186" t="s">
        <v>356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81"/>
      <c r="AE68" s="252">
        <v>200</v>
      </c>
      <c r="AF68" s="252"/>
      <c r="AG68" s="252"/>
      <c r="AH68" s="252"/>
      <c r="AI68" s="252"/>
      <c r="AJ68" s="252"/>
      <c r="AK68" s="211" t="s">
        <v>479</v>
      </c>
      <c r="AL68" s="211"/>
      <c r="AM68" s="211"/>
      <c r="AN68" s="211"/>
      <c r="AO68" s="211"/>
      <c r="AP68" s="211"/>
      <c r="AQ68" s="211"/>
      <c r="AR68" s="211"/>
      <c r="AS68" s="211"/>
      <c r="AT68" s="188">
        <v>196900</v>
      </c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  <c r="BK68" s="188" t="s">
        <v>276</v>
      </c>
      <c r="BL68" s="188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230">
        <f>AT68</f>
        <v>196900</v>
      </c>
      <c r="BX68" s="231"/>
      <c r="BY68" s="231"/>
      <c r="BZ68" s="231"/>
      <c r="CA68" s="231"/>
      <c r="CB68" s="231"/>
      <c r="CC68" s="231"/>
      <c r="CD68" s="231"/>
      <c r="CE68" s="231"/>
      <c r="CF68" s="231"/>
      <c r="CG68" s="232"/>
      <c r="CH68" s="82" t="e">
        <f t="shared" si="0"/>
        <v>#VALUE!</v>
      </c>
      <c r="CJ68" s="103"/>
      <c r="CK68" s="103"/>
      <c r="CL68" s="103"/>
      <c r="CM68" s="104"/>
      <c r="CN68" s="104"/>
      <c r="CO68" s="104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</row>
    <row r="69" spans="1:129" s="33" customFormat="1" ht="30.75" customHeight="1">
      <c r="A69" s="207" t="s">
        <v>395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60"/>
      <c r="AE69" s="197">
        <v>200</v>
      </c>
      <c r="AF69" s="197"/>
      <c r="AG69" s="197"/>
      <c r="AH69" s="197"/>
      <c r="AI69" s="197"/>
      <c r="AJ69" s="197"/>
      <c r="AK69" s="194" t="s">
        <v>441</v>
      </c>
      <c r="AL69" s="194"/>
      <c r="AM69" s="194"/>
      <c r="AN69" s="194"/>
      <c r="AO69" s="194"/>
      <c r="AP69" s="194"/>
      <c r="AQ69" s="194"/>
      <c r="AR69" s="194"/>
      <c r="AS69" s="194"/>
      <c r="AT69" s="196">
        <f>AT70+AT74+AT79</f>
        <v>253100</v>
      </c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196"/>
      <c r="BK69" s="196">
        <f>BK70+BK79</f>
        <v>5110</v>
      </c>
      <c r="BL69" s="196"/>
      <c r="BM69" s="196"/>
      <c r="BN69" s="196"/>
      <c r="BO69" s="196"/>
      <c r="BP69" s="196"/>
      <c r="BQ69" s="196"/>
      <c r="BR69" s="196"/>
      <c r="BS69" s="196"/>
      <c r="BT69" s="196"/>
      <c r="BU69" s="196"/>
      <c r="BV69" s="196"/>
      <c r="BW69" s="215">
        <f>AT69-BK69</f>
        <v>247990</v>
      </c>
      <c r="BX69" s="216"/>
      <c r="BY69" s="216"/>
      <c r="BZ69" s="216"/>
      <c r="CA69" s="216"/>
      <c r="CB69" s="216"/>
      <c r="CC69" s="216"/>
      <c r="CD69" s="216"/>
      <c r="CE69" s="216"/>
      <c r="CF69" s="216"/>
      <c r="CG69" s="217"/>
      <c r="CH69" s="43">
        <f aca="true" t="shared" si="5" ref="CH69:CH112">BK69/AT69*100</f>
        <v>2.0189648360331884</v>
      </c>
      <c r="CJ69" s="62"/>
      <c r="CK69" s="62"/>
      <c r="CL69" s="62"/>
      <c r="CM69" s="63"/>
      <c r="CN69" s="63"/>
      <c r="CO69" s="63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</row>
    <row r="70" spans="1:129" s="43" customFormat="1" ht="30.75" customHeight="1">
      <c r="A70" s="207" t="s">
        <v>417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60"/>
      <c r="AE70" s="197">
        <v>200</v>
      </c>
      <c r="AF70" s="197"/>
      <c r="AG70" s="197"/>
      <c r="AH70" s="197"/>
      <c r="AI70" s="197"/>
      <c r="AJ70" s="197"/>
      <c r="AK70" s="194" t="s">
        <v>442</v>
      </c>
      <c r="AL70" s="194"/>
      <c r="AM70" s="194"/>
      <c r="AN70" s="194"/>
      <c r="AO70" s="194"/>
      <c r="AP70" s="194"/>
      <c r="AQ70" s="194"/>
      <c r="AR70" s="194"/>
      <c r="AS70" s="194"/>
      <c r="AT70" s="196">
        <f>AT71</f>
        <v>3100</v>
      </c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>
        <f>BK71</f>
        <v>3080</v>
      </c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215">
        <f>AT70-BK70</f>
        <v>20</v>
      </c>
      <c r="BX70" s="216"/>
      <c r="BY70" s="216"/>
      <c r="BZ70" s="216"/>
      <c r="CA70" s="216"/>
      <c r="CB70" s="216"/>
      <c r="CC70" s="216"/>
      <c r="CD70" s="216"/>
      <c r="CE70" s="216"/>
      <c r="CF70" s="216"/>
      <c r="CG70" s="217"/>
      <c r="CH70" s="43">
        <f t="shared" si="5"/>
        <v>99.35483870967742</v>
      </c>
      <c r="CJ70" s="67"/>
      <c r="CK70" s="67"/>
      <c r="CL70" s="67"/>
      <c r="CM70" s="68"/>
      <c r="CN70" s="68"/>
      <c r="CO70" s="68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</row>
    <row r="71" spans="1:129" ht="30.75" customHeight="1">
      <c r="A71" s="189" t="s">
        <v>83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8"/>
      <c r="AE71" s="197">
        <v>200</v>
      </c>
      <c r="AF71" s="197"/>
      <c r="AG71" s="197"/>
      <c r="AH71" s="197"/>
      <c r="AI71" s="197"/>
      <c r="AJ71" s="197"/>
      <c r="AK71" s="193" t="s">
        <v>84</v>
      </c>
      <c r="AL71" s="193"/>
      <c r="AM71" s="193"/>
      <c r="AN71" s="193"/>
      <c r="AO71" s="193"/>
      <c r="AP71" s="193"/>
      <c r="AQ71" s="193"/>
      <c r="AR71" s="193"/>
      <c r="AS71" s="193"/>
      <c r="AT71" s="185">
        <f>AT72+AT73</f>
        <v>3100</v>
      </c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>
        <f>BK72+BK73</f>
        <v>3080</v>
      </c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212">
        <f>AT71-BK71</f>
        <v>20</v>
      </c>
      <c r="BX71" s="213"/>
      <c r="BY71" s="213"/>
      <c r="BZ71" s="213"/>
      <c r="CA71" s="213"/>
      <c r="CB71" s="213"/>
      <c r="CC71" s="213"/>
      <c r="CD71" s="213"/>
      <c r="CE71" s="213"/>
      <c r="CF71" s="213"/>
      <c r="CG71" s="214"/>
      <c r="CH71" s="43">
        <f t="shared" si="5"/>
        <v>99.35483870967742</v>
      </c>
      <c r="CJ71" s="25"/>
      <c r="CK71" s="25"/>
      <c r="CL71" s="25"/>
      <c r="CM71" s="27"/>
      <c r="CN71" s="27"/>
      <c r="CO71" s="27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</row>
    <row r="72" spans="1:129" s="33" customFormat="1" ht="30.75" customHeight="1">
      <c r="A72" s="189" t="s">
        <v>356</v>
      </c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8"/>
      <c r="AE72" s="197">
        <v>200</v>
      </c>
      <c r="AF72" s="197"/>
      <c r="AG72" s="197"/>
      <c r="AH72" s="197"/>
      <c r="AI72" s="197"/>
      <c r="AJ72" s="197"/>
      <c r="AK72" s="193" t="s">
        <v>85</v>
      </c>
      <c r="AL72" s="193"/>
      <c r="AM72" s="193"/>
      <c r="AN72" s="193"/>
      <c r="AO72" s="193"/>
      <c r="AP72" s="193"/>
      <c r="AQ72" s="193"/>
      <c r="AR72" s="193"/>
      <c r="AS72" s="193"/>
      <c r="AT72" s="185">
        <v>1600</v>
      </c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>
        <v>1580</v>
      </c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212">
        <f>AT72-BK72</f>
        <v>20</v>
      </c>
      <c r="BX72" s="213"/>
      <c r="BY72" s="213"/>
      <c r="BZ72" s="213"/>
      <c r="CA72" s="213"/>
      <c r="CB72" s="213"/>
      <c r="CC72" s="213"/>
      <c r="CD72" s="213"/>
      <c r="CE72" s="213"/>
      <c r="CF72" s="213"/>
      <c r="CG72" s="214"/>
      <c r="CH72" s="43">
        <f t="shared" si="5"/>
        <v>98.75</v>
      </c>
      <c r="CJ72" s="62"/>
      <c r="CK72" s="62"/>
      <c r="CL72" s="62"/>
      <c r="CM72" s="63"/>
      <c r="CN72" s="63"/>
      <c r="CO72" s="63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</row>
    <row r="73" spans="1:129" s="33" customFormat="1" ht="30.75" customHeight="1">
      <c r="A73" s="208" t="s">
        <v>357</v>
      </c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10"/>
      <c r="AD73" s="8"/>
      <c r="AE73" s="197">
        <v>200</v>
      </c>
      <c r="AF73" s="197"/>
      <c r="AG73" s="197"/>
      <c r="AH73" s="197"/>
      <c r="AI73" s="197"/>
      <c r="AJ73" s="197"/>
      <c r="AK73" s="193" t="s">
        <v>188</v>
      </c>
      <c r="AL73" s="193"/>
      <c r="AM73" s="193"/>
      <c r="AN73" s="193"/>
      <c r="AO73" s="193"/>
      <c r="AP73" s="193"/>
      <c r="AQ73" s="193"/>
      <c r="AR73" s="193"/>
      <c r="AS73" s="193"/>
      <c r="AT73" s="185">
        <v>1500</v>
      </c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5"/>
      <c r="BG73" s="185"/>
      <c r="BH73" s="185"/>
      <c r="BI73" s="185"/>
      <c r="BJ73" s="185"/>
      <c r="BK73" s="185">
        <v>1500</v>
      </c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212" t="s">
        <v>276</v>
      </c>
      <c r="BX73" s="213"/>
      <c r="BY73" s="213"/>
      <c r="BZ73" s="213"/>
      <c r="CA73" s="213"/>
      <c r="CB73" s="213"/>
      <c r="CC73" s="213"/>
      <c r="CD73" s="213"/>
      <c r="CE73" s="213"/>
      <c r="CF73" s="213"/>
      <c r="CG73" s="214"/>
      <c r="CH73" s="43">
        <f t="shared" si="5"/>
        <v>100</v>
      </c>
      <c r="CJ73" s="62"/>
      <c r="CK73" s="62"/>
      <c r="CL73" s="62"/>
      <c r="CM73" s="63"/>
      <c r="CN73" s="63"/>
      <c r="CO73" s="63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</row>
    <row r="74" spans="1:129" s="43" customFormat="1" ht="58.5" customHeight="1">
      <c r="A74" s="207" t="s">
        <v>443</v>
      </c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60"/>
      <c r="AE74" s="197">
        <v>200</v>
      </c>
      <c r="AF74" s="197"/>
      <c r="AG74" s="197"/>
      <c r="AH74" s="197"/>
      <c r="AI74" s="197"/>
      <c r="AJ74" s="197"/>
      <c r="AK74" s="194" t="s">
        <v>446</v>
      </c>
      <c r="AL74" s="194"/>
      <c r="AM74" s="194"/>
      <c r="AN74" s="194"/>
      <c r="AO74" s="194"/>
      <c r="AP74" s="194"/>
      <c r="AQ74" s="194"/>
      <c r="AR74" s="194"/>
      <c r="AS74" s="194"/>
      <c r="AT74" s="196">
        <f>AT75</f>
        <v>200000</v>
      </c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 t="str">
        <f>BK75</f>
        <v>-</v>
      </c>
      <c r="BL74" s="196"/>
      <c r="BM74" s="196"/>
      <c r="BN74" s="196"/>
      <c r="BO74" s="196"/>
      <c r="BP74" s="196"/>
      <c r="BQ74" s="196"/>
      <c r="BR74" s="196"/>
      <c r="BS74" s="196"/>
      <c r="BT74" s="196"/>
      <c r="BU74" s="196"/>
      <c r="BV74" s="196"/>
      <c r="BW74" s="215">
        <f>AT74</f>
        <v>200000</v>
      </c>
      <c r="BX74" s="216"/>
      <c r="BY74" s="216"/>
      <c r="BZ74" s="216"/>
      <c r="CA74" s="216"/>
      <c r="CB74" s="216"/>
      <c r="CC74" s="216"/>
      <c r="CD74" s="216"/>
      <c r="CE74" s="216"/>
      <c r="CF74" s="216"/>
      <c r="CG74" s="217"/>
      <c r="CH74" s="43" t="e">
        <f t="shared" si="5"/>
        <v>#VALUE!</v>
      </c>
      <c r="CJ74" s="67"/>
      <c r="CK74" s="67"/>
      <c r="CL74" s="67"/>
      <c r="CM74" s="68"/>
      <c r="CN74" s="68"/>
      <c r="CO74" s="68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</row>
    <row r="75" spans="1:129" ht="48" customHeight="1">
      <c r="A75" s="189" t="s">
        <v>358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8"/>
      <c r="AE75" s="197">
        <v>200</v>
      </c>
      <c r="AF75" s="197"/>
      <c r="AG75" s="197"/>
      <c r="AH75" s="197"/>
      <c r="AI75" s="197"/>
      <c r="AJ75" s="197"/>
      <c r="AK75" s="193" t="s">
        <v>447</v>
      </c>
      <c r="AL75" s="193"/>
      <c r="AM75" s="193"/>
      <c r="AN75" s="193"/>
      <c r="AO75" s="193"/>
      <c r="AP75" s="193"/>
      <c r="AQ75" s="193"/>
      <c r="AR75" s="193"/>
      <c r="AS75" s="193"/>
      <c r="AT75" s="185">
        <f>AT76</f>
        <v>200000</v>
      </c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185"/>
      <c r="BF75" s="185"/>
      <c r="BG75" s="185"/>
      <c r="BH75" s="185"/>
      <c r="BI75" s="185"/>
      <c r="BJ75" s="185"/>
      <c r="BK75" s="185" t="str">
        <f>BK76</f>
        <v>-</v>
      </c>
      <c r="BL75" s="185"/>
      <c r="BM75" s="185"/>
      <c r="BN75" s="185"/>
      <c r="BO75" s="185"/>
      <c r="BP75" s="185"/>
      <c r="BQ75" s="185"/>
      <c r="BR75" s="185"/>
      <c r="BS75" s="185"/>
      <c r="BT75" s="185"/>
      <c r="BU75" s="185"/>
      <c r="BV75" s="185"/>
      <c r="BW75" s="212">
        <f>AT75</f>
        <v>200000</v>
      </c>
      <c r="BX75" s="213"/>
      <c r="BY75" s="213"/>
      <c r="BZ75" s="213"/>
      <c r="CA75" s="213"/>
      <c r="CB75" s="213"/>
      <c r="CC75" s="213"/>
      <c r="CD75" s="213"/>
      <c r="CE75" s="213"/>
      <c r="CF75" s="213"/>
      <c r="CG75" s="214"/>
      <c r="CH75" s="43" t="e">
        <f t="shared" si="5"/>
        <v>#VALUE!</v>
      </c>
      <c r="CJ75" s="25"/>
      <c r="CK75" s="25"/>
      <c r="CL75" s="25"/>
      <c r="CM75" s="27"/>
      <c r="CN75" s="27"/>
      <c r="CO75" s="27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</row>
    <row r="76" spans="1:129" ht="40.5" customHeight="1">
      <c r="A76" s="189" t="s">
        <v>68</v>
      </c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8"/>
      <c r="AE76" s="197">
        <v>200</v>
      </c>
      <c r="AF76" s="197"/>
      <c r="AG76" s="197"/>
      <c r="AH76" s="197"/>
      <c r="AI76" s="197"/>
      <c r="AJ76" s="197"/>
      <c r="AK76" s="193" t="s">
        <v>86</v>
      </c>
      <c r="AL76" s="193"/>
      <c r="AM76" s="193"/>
      <c r="AN76" s="193"/>
      <c r="AO76" s="193"/>
      <c r="AP76" s="193"/>
      <c r="AQ76" s="193"/>
      <c r="AR76" s="193"/>
      <c r="AS76" s="193"/>
      <c r="AT76" s="185">
        <f>AT77</f>
        <v>200000</v>
      </c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 t="str">
        <f>BK77</f>
        <v>-</v>
      </c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212">
        <f>AT76</f>
        <v>200000</v>
      </c>
      <c r="BX76" s="213"/>
      <c r="BY76" s="213"/>
      <c r="BZ76" s="213"/>
      <c r="CA76" s="213"/>
      <c r="CB76" s="213"/>
      <c r="CC76" s="213"/>
      <c r="CD76" s="213"/>
      <c r="CE76" s="213"/>
      <c r="CF76" s="213"/>
      <c r="CG76" s="214"/>
      <c r="CH76" s="43" t="e">
        <f t="shared" si="5"/>
        <v>#VALUE!</v>
      </c>
      <c r="CJ76" s="25"/>
      <c r="CK76" s="25"/>
      <c r="CL76" s="25"/>
      <c r="CM76" s="27"/>
      <c r="CN76" s="27"/>
      <c r="CO76" s="27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</row>
    <row r="77" spans="1:129" ht="30.75" customHeight="1">
      <c r="A77" s="238" t="s">
        <v>397</v>
      </c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8"/>
      <c r="AE77" s="197">
        <v>200</v>
      </c>
      <c r="AF77" s="197"/>
      <c r="AG77" s="197"/>
      <c r="AH77" s="197"/>
      <c r="AI77" s="197"/>
      <c r="AJ77" s="197"/>
      <c r="AK77" s="193" t="s">
        <v>87</v>
      </c>
      <c r="AL77" s="193"/>
      <c r="AM77" s="193"/>
      <c r="AN77" s="193"/>
      <c r="AO77" s="193"/>
      <c r="AP77" s="193"/>
      <c r="AQ77" s="193"/>
      <c r="AR77" s="193"/>
      <c r="AS77" s="193"/>
      <c r="AT77" s="185">
        <f>AT78</f>
        <v>200000</v>
      </c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 t="str">
        <f>BK78</f>
        <v>-</v>
      </c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212">
        <f>AT77</f>
        <v>200000</v>
      </c>
      <c r="BX77" s="213"/>
      <c r="BY77" s="213"/>
      <c r="BZ77" s="213"/>
      <c r="CA77" s="213"/>
      <c r="CB77" s="213"/>
      <c r="CC77" s="213"/>
      <c r="CD77" s="213"/>
      <c r="CE77" s="213"/>
      <c r="CF77" s="213"/>
      <c r="CG77" s="214"/>
      <c r="CH77" s="43" t="e">
        <f t="shared" si="5"/>
        <v>#VALUE!</v>
      </c>
      <c r="CJ77" s="25"/>
      <c r="CK77" s="25"/>
      <c r="CL77" s="25"/>
      <c r="CM77" s="27"/>
      <c r="CN77" s="27"/>
      <c r="CO77" s="27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</row>
    <row r="78" spans="1:129" ht="30.75" customHeight="1">
      <c r="A78" s="189" t="s">
        <v>355</v>
      </c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8"/>
      <c r="AE78" s="197">
        <v>200</v>
      </c>
      <c r="AF78" s="197"/>
      <c r="AG78" s="197"/>
      <c r="AH78" s="197"/>
      <c r="AI78" s="197"/>
      <c r="AJ78" s="197"/>
      <c r="AK78" s="193" t="s">
        <v>88</v>
      </c>
      <c r="AL78" s="193"/>
      <c r="AM78" s="193"/>
      <c r="AN78" s="193"/>
      <c r="AO78" s="193"/>
      <c r="AP78" s="193"/>
      <c r="AQ78" s="193"/>
      <c r="AR78" s="193"/>
      <c r="AS78" s="193"/>
      <c r="AT78" s="185">
        <v>200000</v>
      </c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 t="s">
        <v>276</v>
      </c>
      <c r="BL78" s="185"/>
      <c r="BM78" s="185"/>
      <c r="BN78" s="185"/>
      <c r="BO78" s="185"/>
      <c r="BP78" s="185"/>
      <c r="BQ78" s="185"/>
      <c r="BR78" s="185"/>
      <c r="BS78" s="185"/>
      <c r="BT78" s="185"/>
      <c r="BU78" s="185"/>
      <c r="BV78" s="185"/>
      <c r="BW78" s="212">
        <f>AT78</f>
        <v>200000</v>
      </c>
      <c r="BX78" s="213"/>
      <c r="BY78" s="213"/>
      <c r="BZ78" s="213"/>
      <c r="CA78" s="213"/>
      <c r="CB78" s="213"/>
      <c r="CC78" s="213"/>
      <c r="CD78" s="213"/>
      <c r="CE78" s="213"/>
      <c r="CF78" s="213"/>
      <c r="CG78" s="214"/>
      <c r="CH78" s="43" t="e">
        <f t="shared" si="5"/>
        <v>#VALUE!</v>
      </c>
      <c r="CJ78" s="25"/>
      <c r="CK78" s="25"/>
      <c r="CL78" s="25"/>
      <c r="CM78" s="27"/>
      <c r="CN78" s="27"/>
      <c r="CO78" s="27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</row>
    <row r="79" spans="1:129" s="43" customFormat="1" ht="49.5" customHeight="1">
      <c r="A79" s="207" t="s">
        <v>444</v>
      </c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60"/>
      <c r="AE79" s="197">
        <v>200</v>
      </c>
      <c r="AF79" s="197"/>
      <c r="AG79" s="197"/>
      <c r="AH79" s="197"/>
      <c r="AI79" s="197"/>
      <c r="AJ79" s="197"/>
      <c r="AK79" s="194" t="s">
        <v>448</v>
      </c>
      <c r="AL79" s="194"/>
      <c r="AM79" s="194"/>
      <c r="AN79" s="194"/>
      <c r="AO79" s="194"/>
      <c r="AP79" s="194"/>
      <c r="AQ79" s="194"/>
      <c r="AR79" s="194"/>
      <c r="AS79" s="194"/>
      <c r="AT79" s="196">
        <f>AT80</f>
        <v>50000</v>
      </c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6"/>
      <c r="BJ79" s="196"/>
      <c r="BK79" s="196">
        <f>BK80</f>
        <v>2030</v>
      </c>
      <c r="BL79" s="196"/>
      <c r="BM79" s="196"/>
      <c r="BN79" s="196"/>
      <c r="BO79" s="196"/>
      <c r="BP79" s="196"/>
      <c r="BQ79" s="196"/>
      <c r="BR79" s="196"/>
      <c r="BS79" s="196"/>
      <c r="BT79" s="196"/>
      <c r="BU79" s="196"/>
      <c r="BV79" s="196"/>
      <c r="BW79" s="215">
        <f>AT79-BK79</f>
        <v>47970</v>
      </c>
      <c r="BX79" s="216"/>
      <c r="BY79" s="216"/>
      <c r="BZ79" s="216"/>
      <c r="CA79" s="216"/>
      <c r="CB79" s="216"/>
      <c r="CC79" s="216"/>
      <c r="CD79" s="216"/>
      <c r="CE79" s="216"/>
      <c r="CF79" s="216"/>
      <c r="CG79" s="217"/>
      <c r="CH79" s="43">
        <f t="shared" si="5"/>
        <v>4.06</v>
      </c>
      <c r="CJ79" s="47"/>
      <c r="CK79" s="47"/>
      <c r="CL79" s="47"/>
      <c r="CM79" s="45"/>
      <c r="CN79" s="45"/>
      <c r="CO79" s="45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</row>
    <row r="80" spans="1:129" s="33" customFormat="1" ht="36.75" customHeight="1">
      <c r="A80" s="189" t="s">
        <v>445</v>
      </c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8"/>
      <c r="AE80" s="197">
        <v>200</v>
      </c>
      <c r="AF80" s="197"/>
      <c r="AG80" s="197"/>
      <c r="AH80" s="197"/>
      <c r="AI80" s="197"/>
      <c r="AJ80" s="197"/>
      <c r="AK80" s="193" t="s">
        <v>449</v>
      </c>
      <c r="AL80" s="193"/>
      <c r="AM80" s="193"/>
      <c r="AN80" s="193"/>
      <c r="AO80" s="193"/>
      <c r="AP80" s="193"/>
      <c r="AQ80" s="193"/>
      <c r="AR80" s="193"/>
      <c r="AS80" s="193"/>
      <c r="AT80" s="185">
        <f>AT81</f>
        <v>50000</v>
      </c>
      <c r="AU80" s="185"/>
      <c r="AV80" s="185"/>
      <c r="AW80" s="185"/>
      <c r="AX80" s="185"/>
      <c r="AY80" s="185"/>
      <c r="AZ80" s="185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5">
        <f>BK81</f>
        <v>2030</v>
      </c>
      <c r="BL80" s="185"/>
      <c r="BM80" s="185"/>
      <c r="BN80" s="185"/>
      <c r="BO80" s="185"/>
      <c r="BP80" s="185"/>
      <c r="BQ80" s="185"/>
      <c r="BR80" s="185"/>
      <c r="BS80" s="185"/>
      <c r="BT80" s="185"/>
      <c r="BU80" s="185"/>
      <c r="BV80" s="185"/>
      <c r="BW80" s="212">
        <f>AT80-BK80</f>
        <v>47970</v>
      </c>
      <c r="BX80" s="213"/>
      <c r="BY80" s="213"/>
      <c r="BZ80" s="213"/>
      <c r="CA80" s="213"/>
      <c r="CB80" s="213"/>
      <c r="CC80" s="213"/>
      <c r="CD80" s="213"/>
      <c r="CE80" s="213"/>
      <c r="CF80" s="213"/>
      <c r="CG80" s="214"/>
      <c r="CH80" s="43">
        <f t="shared" si="5"/>
        <v>4.06</v>
      </c>
      <c r="CJ80" s="34"/>
      <c r="CK80" s="34"/>
      <c r="CL80" s="34"/>
      <c r="CM80" s="35"/>
      <c r="CN80" s="35"/>
      <c r="CO80" s="35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</row>
    <row r="81" spans="1:129" s="33" customFormat="1" ht="36.75" customHeight="1">
      <c r="A81" s="189" t="s">
        <v>451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8"/>
      <c r="AE81" s="197">
        <v>200</v>
      </c>
      <c r="AF81" s="197"/>
      <c r="AG81" s="197"/>
      <c r="AH81" s="197"/>
      <c r="AI81" s="197"/>
      <c r="AJ81" s="197"/>
      <c r="AK81" s="193" t="s">
        <v>450</v>
      </c>
      <c r="AL81" s="193"/>
      <c r="AM81" s="193"/>
      <c r="AN81" s="193"/>
      <c r="AO81" s="193"/>
      <c r="AP81" s="193"/>
      <c r="AQ81" s="193"/>
      <c r="AR81" s="193"/>
      <c r="AS81" s="193"/>
      <c r="AT81" s="185">
        <f>AT82</f>
        <v>50000</v>
      </c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185"/>
      <c r="BF81" s="185"/>
      <c r="BG81" s="185"/>
      <c r="BH81" s="185"/>
      <c r="BI81" s="185"/>
      <c r="BJ81" s="185"/>
      <c r="BK81" s="185">
        <f>BK82</f>
        <v>2030</v>
      </c>
      <c r="BL81" s="185"/>
      <c r="BM81" s="185"/>
      <c r="BN81" s="185"/>
      <c r="BO81" s="185"/>
      <c r="BP81" s="185"/>
      <c r="BQ81" s="185"/>
      <c r="BR81" s="185"/>
      <c r="BS81" s="185"/>
      <c r="BT81" s="185"/>
      <c r="BU81" s="185"/>
      <c r="BV81" s="185"/>
      <c r="BW81" s="212">
        <f>AT81-BK81</f>
        <v>47970</v>
      </c>
      <c r="BX81" s="213"/>
      <c r="BY81" s="213"/>
      <c r="BZ81" s="213"/>
      <c r="CA81" s="213"/>
      <c r="CB81" s="213"/>
      <c r="CC81" s="213"/>
      <c r="CD81" s="213"/>
      <c r="CE81" s="213"/>
      <c r="CF81" s="213"/>
      <c r="CG81" s="214"/>
      <c r="CH81" s="43">
        <f t="shared" si="5"/>
        <v>4.06</v>
      </c>
      <c r="CJ81" s="34"/>
      <c r="CK81" s="34"/>
      <c r="CL81" s="34"/>
      <c r="CM81" s="35"/>
      <c r="CN81" s="35"/>
      <c r="CO81" s="35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</row>
    <row r="82" spans="1:129" s="33" customFormat="1" ht="36.75" customHeight="1">
      <c r="A82" s="189" t="s">
        <v>68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8"/>
      <c r="AE82" s="197">
        <v>200</v>
      </c>
      <c r="AF82" s="197"/>
      <c r="AG82" s="197"/>
      <c r="AH82" s="197"/>
      <c r="AI82" s="197"/>
      <c r="AJ82" s="197"/>
      <c r="AK82" s="193" t="s">
        <v>89</v>
      </c>
      <c r="AL82" s="193"/>
      <c r="AM82" s="193"/>
      <c r="AN82" s="193"/>
      <c r="AO82" s="193"/>
      <c r="AP82" s="193"/>
      <c r="AQ82" s="193"/>
      <c r="AR82" s="193"/>
      <c r="AS82" s="193"/>
      <c r="AT82" s="185">
        <f>AT83</f>
        <v>50000</v>
      </c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  <c r="BE82" s="185"/>
      <c r="BF82" s="185"/>
      <c r="BG82" s="185"/>
      <c r="BH82" s="185"/>
      <c r="BI82" s="185"/>
      <c r="BJ82" s="185"/>
      <c r="BK82" s="185">
        <f>BK83</f>
        <v>2030</v>
      </c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212">
        <f>AT82-BK82</f>
        <v>47970</v>
      </c>
      <c r="BX82" s="213"/>
      <c r="BY82" s="213"/>
      <c r="BZ82" s="213"/>
      <c r="CA82" s="213"/>
      <c r="CB82" s="213"/>
      <c r="CC82" s="213"/>
      <c r="CD82" s="213"/>
      <c r="CE82" s="213"/>
      <c r="CF82" s="213"/>
      <c r="CG82" s="214"/>
      <c r="CH82" s="43">
        <f t="shared" si="5"/>
        <v>4.06</v>
      </c>
      <c r="CJ82" s="34"/>
      <c r="CK82" s="34"/>
      <c r="CL82" s="34"/>
      <c r="CM82" s="35"/>
      <c r="CN82" s="35"/>
      <c r="CO82" s="35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</row>
    <row r="83" spans="1:129" s="33" customFormat="1" ht="22.5" customHeight="1">
      <c r="A83" s="238" t="s">
        <v>397</v>
      </c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8"/>
      <c r="AE83" s="197">
        <v>200</v>
      </c>
      <c r="AF83" s="197"/>
      <c r="AG83" s="197"/>
      <c r="AH83" s="197"/>
      <c r="AI83" s="197"/>
      <c r="AJ83" s="197"/>
      <c r="AK83" s="193" t="s">
        <v>90</v>
      </c>
      <c r="AL83" s="193"/>
      <c r="AM83" s="193"/>
      <c r="AN83" s="193"/>
      <c r="AO83" s="193"/>
      <c r="AP83" s="193"/>
      <c r="AQ83" s="193"/>
      <c r="AR83" s="193"/>
      <c r="AS83" s="193"/>
      <c r="AT83" s="185">
        <f>AT84</f>
        <v>50000</v>
      </c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185"/>
      <c r="BF83" s="185"/>
      <c r="BG83" s="185"/>
      <c r="BH83" s="185"/>
      <c r="BI83" s="185"/>
      <c r="BJ83" s="185"/>
      <c r="BK83" s="185">
        <f>BK84</f>
        <v>2030</v>
      </c>
      <c r="BL83" s="185"/>
      <c r="BM83" s="185"/>
      <c r="BN83" s="185"/>
      <c r="BO83" s="185"/>
      <c r="BP83" s="185"/>
      <c r="BQ83" s="185"/>
      <c r="BR83" s="185"/>
      <c r="BS83" s="185"/>
      <c r="BT83" s="185"/>
      <c r="BU83" s="185"/>
      <c r="BV83" s="185"/>
      <c r="BW83" s="212">
        <f>AT83-BK83</f>
        <v>47970</v>
      </c>
      <c r="BX83" s="213"/>
      <c r="BY83" s="213"/>
      <c r="BZ83" s="213"/>
      <c r="CA83" s="213"/>
      <c r="CB83" s="213"/>
      <c r="CC83" s="213"/>
      <c r="CD83" s="213"/>
      <c r="CE83" s="213"/>
      <c r="CF83" s="213"/>
      <c r="CG83" s="214"/>
      <c r="CH83" s="43">
        <f t="shared" si="5"/>
        <v>4.06</v>
      </c>
      <c r="CJ83" s="34"/>
      <c r="CK83" s="34"/>
      <c r="CL83" s="34"/>
      <c r="CM83" s="35"/>
      <c r="CN83" s="35"/>
      <c r="CO83" s="35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</row>
    <row r="84" spans="1:129" s="33" customFormat="1" ht="22.5" customHeight="1">
      <c r="A84" s="189" t="s">
        <v>355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8"/>
      <c r="AE84" s="197">
        <v>200</v>
      </c>
      <c r="AF84" s="197"/>
      <c r="AG84" s="197"/>
      <c r="AH84" s="197"/>
      <c r="AI84" s="197"/>
      <c r="AJ84" s="197"/>
      <c r="AK84" s="193" t="s">
        <v>91</v>
      </c>
      <c r="AL84" s="193"/>
      <c r="AM84" s="193"/>
      <c r="AN84" s="193"/>
      <c r="AO84" s="193"/>
      <c r="AP84" s="193"/>
      <c r="AQ84" s="193"/>
      <c r="AR84" s="193"/>
      <c r="AS84" s="193"/>
      <c r="AT84" s="185">
        <v>50000</v>
      </c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5"/>
      <c r="BF84" s="185"/>
      <c r="BG84" s="185"/>
      <c r="BH84" s="185"/>
      <c r="BI84" s="185"/>
      <c r="BJ84" s="185"/>
      <c r="BK84" s="185">
        <v>2030</v>
      </c>
      <c r="BL84" s="185"/>
      <c r="BM84" s="185"/>
      <c r="BN84" s="185"/>
      <c r="BO84" s="185"/>
      <c r="BP84" s="185"/>
      <c r="BQ84" s="185"/>
      <c r="BR84" s="185"/>
      <c r="BS84" s="185"/>
      <c r="BT84" s="185"/>
      <c r="BU84" s="185"/>
      <c r="BV84" s="185"/>
      <c r="BW84" s="212">
        <f>AT84-BK84</f>
        <v>47970</v>
      </c>
      <c r="BX84" s="213"/>
      <c r="BY84" s="213"/>
      <c r="BZ84" s="213"/>
      <c r="CA84" s="213"/>
      <c r="CB84" s="213"/>
      <c r="CC84" s="213"/>
      <c r="CD84" s="213"/>
      <c r="CE84" s="213"/>
      <c r="CF84" s="213"/>
      <c r="CG84" s="214"/>
      <c r="CH84" s="43">
        <f t="shared" si="5"/>
        <v>4.06</v>
      </c>
      <c r="CJ84" s="34"/>
      <c r="CK84" s="34"/>
      <c r="CL84" s="34"/>
      <c r="CM84" s="35"/>
      <c r="CN84" s="35"/>
      <c r="CO84" s="35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</row>
    <row r="85" spans="1:129" s="33" customFormat="1" ht="27.75" customHeight="1">
      <c r="A85" s="236" t="s">
        <v>11</v>
      </c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8"/>
      <c r="AE85" s="266">
        <v>200</v>
      </c>
      <c r="AF85" s="266"/>
      <c r="AG85" s="266"/>
      <c r="AH85" s="266"/>
      <c r="AI85" s="266"/>
      <c r="AJ85" s="266"/>
      <c r="AK85" s="218" t="s">
        <v>10</v>
      </c>
      <c r="AL85" s="218"/>
      <c r="AM85" s="218"/>
      <c r="AN85" s="218"/>
      <c r="AO85" s="218"/>
      <c r="AP85" s="218"/>
      <c r="AQ85" s="218"/>
      <c r="AR85" s="218"/>
      <c r="AS85" s="218"/>
      <c r="AT85" s="222">
        <f>AT86</f>
        <v>447900</v>
      </c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222"/>
      <c r="BJ85" s="222"/>
      <c r="BK85" s="222" t="str">
        <f>BK86</f>
        <v>-</v>
      </c>
      <c r="BL85" s="222"/>
      <c r="BM85" s="222"/>
      <c r="BN85" s="222"/>
      <c r="BO85" s="222"/>
      <c r="BP85" s="222"/>
      <c r="BQ85" s="222"/>
      <c r="BR85" s="222"/>
      <c r="BS85" s="222"/>
      <c r="BT85" s="222"/>
      <c r="BU85" s="222"/>
      <c r="BV85" s="222"/>
      <c r="BW85" s="215">
        <f>AT85</f>
        <v>447900</v>
      </c>
      <c r="BX85" s="216"/>
      <c r="BY85" s="216"/>
      <c r="BZ85" s="216"/>
      <c r="CA85" s="216"/>
      <c r="CB85" s="216"/>
      <c r="CC85" s="216"/>
      <c r="CD85" s="216"/>
      <c r="CE85" s="216"/>
      <c r="CF85" s="216"/>
      <c r="CG85" s="217"/>
      <c r="CH85" s="43" t="e">
        <f t="shared" si="5"/>
        <v>#VALUE!</v>
      </c>
      <c r="CJ85" s="34"/>
      <c r="CK85" s="34"/>
      <c r="CL85" s="34"/>
      <c r="CM85" s="35"/>
      <c r="CN85" s="35"/>
      <c r="CO85" s="35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</row>
    <row r="86" spans="1:129" s="33" customFormat="1" ht="33" customHeight="1">
      <c r="A86" s="235" t="s">
        <v>0</v>
      </c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8"/>
      <c r="AE86" s="262">
        <v>200</v>
      </c>
      <c r="AF86" s="262"/>
      <c r="AG86" s="262"/>
      <c r="AH86" s="262"/>
      <c r="AI86" s="262"/>
      <c r="AJ86" s="262"/>
      <c r="AK86" s="195" t="s">
        <v>1</v>
      </c>
      <c r="AL86" s="195"/>
      <c r="AM86" s="195"/>
      <c r="AN86" s="195"/>
      <c r="AO86" s="195"/>
      <c r="AP86" s="195"/>
      <c r="AQ86" s="195"/>
      <c r="AR86" s="195"/>
      <c r="AS86" s="195"/>
      <c r="AT86" s="192">
        <f>AT87</f>
        <v>447900</v>
      </c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 t="str">
        <f>BK87</f>
        <v>-</v>
      </c>
      <c r="BL86" s="192"/>
      <c r="BM86" s="192"/>
      <c r="BN86" s="192"/>
      <c r="BO86" s="192"/>
      <c r="BP86" s="192"/>
      <c r="BQ86" s="192"/>
      <c r="BR86" s="192"/>
      <c r="BS86" s="192"/>
      <c r="BT86" s="192"/>
      <c r="BU86" s="192"/>
      <c r="BV86" s="192"/>
      <c r="BW86" s="212">
        <f aca="true" t="shared" si="6" ref="BW86:BW95">AT86</f>
        <v>447900</v>
      </c>
      <c r="BX86" s="213"/>
      <c r="BY86" s="213"/>
      <c r="BZ86" s="213"/>
      <c r="CA86" s="213"/>
      <c r="CB86" s="213"/>
      <c r="CC86" s="213"/>
      <c r="CD86" s="213"/>
      <c r="CE86" s="213"/>
      <c r="CF86" s="213"/>
      <c r="CG86" s="214"/>
      <c r="CH86" s="43" t="e">
        <f t="shared" si="5"/>
        <v>#VALUE!</v>
      </c>
      <c r="CJ86" s="34"/>
      <c r="CK86" s="34"/>
      <c r="CL86" s="34"/>
      <c r="CM86" s="35"/>
      <c r="CN86" s="35"/>
      <c r="CO86" s="35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</row>
    <row r="87" spans="1:129" ht="51" customHeight="1">
      <c r="A87" s="235" t="s">
        <v>359</v>
      </c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8"/>
      <c r="AE87" s="262">
        <v>200</v>
      </c>
      <c r="AF87" s="262"/>
      <c r="AG87" s="262"/>
      <c r="AH87" s="262"/>
      <c r="AI87" s="262"/>
      <c r="AJ87" s="262"/>
      <c r="AK87" s="195" t="s">
        <v>360</v>
      </c>
      <c r="AL87" s="195"/>
      <c r="AM87" s="195"/>
      <c r="AN87" s="195"/>
      <c r="AO87" s="195"/>
      <c r="AP87" s="195"/>
      <c r="AQ87" s="195"/>
      <c r="AR87" s="195"/>
      <c r="AS87" s="195"/>
      <c r="AT87" s="192">
        <f>AT88+AT92</f>
        <v>447900</v>
      </c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 t="s">
        <v>276</v>
      </c>
      <c r="BL87" s="192"/>
      <c r="BM87" s="192"/>
      <c r="BN87" s="192"/>
      <c r="BO87" s="192"/>
      <c r="BP87" s="192"/>
      <c r="BQ87" s="192"/>
      <c r="BR87" s="192"/>
      <c r="BS87" s="192"/>
      <c r="BT87" s="192"/>
      <c r="BU87" s="192"/>
      <c r="BV87" s="192"/>
      <c r="BW87" s="212">
        <f t="shared" si="6"/>
        <v>447900</v>
      </c>
      <c r="BX87" s="213"/>
      <c r="BY87" s="213"/>
      <c r="BZ87" s="213"/>
      <c r="CA87" s="213"/>
      <c r="CB87" s="213"/>
      <c r="CC87" s="213"/>
      <c r="CD87" s="213"/>
      <c r="CE87" s="213"/>
      <c r="CF87" s="213"/>
      <c r="CG87" s="214"/>
      <c r="CH87" s="43" t="e">
        <f t="shared" si="5"/>
        <v>#VALUE!</v>
      </c>
      <c r="CJ87" s="11"/>
      <c r="CK87" s="11"/>
      <c r="CL87" s="11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</row>
    <row r="88" spans="1:129" ht="41.25" customHeight="1">
      <c r="A88" s="189" t="s">
        <v>94</v>
      </c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8"/>
      <c r="AE88" s="197">
        <v>200</v>
      </c>
      <c r="AF88" s="197"/>
      <c r="AG88" s="197"/>
      <c r="AH88" s="197"/>
      <c r="AI88" s="197"/>
      <c r="AJ88" s="197"/>
      <c r="AK88" s="193" t="s">
        <v>92</v>
      </c>
      <c r="AL88" s="193"/>
      <c r="AM88" s="193"/>
      <c r="AN88" s="193"/>
      <c r="AO88" s="193"/>
      <c r="AP88" s="193"/>
      <c r="AQ88" s="193"/>
      <c r="AR88" s="193"/>
      <c r="AS88" s="193"/>
      <c r="AT88" s="185">
        <f>AT89</f>
        <v>403100</v>
      </c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  <c r="BE88" s="185"/>
      <c r="BF88" s="185"/>
      <c r="BG88" s="185"/>
      <c r="BH88" s="185"/>
      <c r="BI88" s="185"/>
      <c r="BJ88" s="185"/>
      <c r="BK88" s="185" t="s">
        <v>276</v>
      </c>
      <c r="BL88" s="185"/>
      <c r="BM88" s="185"/>
      <c r="BN88" s="185"/>
      <c r="BO88" s="185"/>
      <c r="BP88" s="185"/>
      <c r="BQ88" s="185"/>
      <c r="BR88" s="185"/>
      <c r="BS88" s="185"/>
      <c r="BT88" s="185"/>
      <c r="BU88" s="185"/>
      <c r="BV88" s="185"/>
      <c r="BW88" s="212">
        <f t="shared" si="6"/>
        <v>403100</v>
      </c>
      <c r="BX88" s="213"/>
      <c r="BY88" s="213"/>
      <c r="BZ88" s="213"/>
      <c r="CA88" s="213"/>
      <c r="CB88" s="213"/>
      <c r="CC88" s="213"/>
      <c r="CD88" s="213"/>
      <c r="CE88" s="213"/>
      <c r="CF88" s="213"/>
      <c r="CG88" s="214"/>
      <c r="CH88" s="43" t="e">
        <f t="shared" si="5"/>
        <v>#VALUE!</v>
      </c>
      <c r="CJ88" s="11"/>
      <c r="CK88" s="11"/>
      <c r="CL88" s="11"/>
      <c r="CM88" s="13"/>
      <c r="CN88" s="13"/>
      <c r="CO88" s="13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</row>
    <row r="89" spans="1:129" ht="22.5" customHeight="1">
      <c r="A89" s="189" t="s">
        <v>396</v>
      </c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8"/>
      <c r="AE89" s="197">
        <v>200</v>
      </c>
      <c r="AF89" s="197"/>
      <c r="AG89" s="197"/>
      <c r="AH89" s="197"/>
      <c r="AI89" s="197"/>
      <c r="AJ89" s="197"/>
      <c r="AK89" s="193" t="s">
        <v>93</v>
      </c>
      <c r="AL89" s="193"/>
      <c r="AM89" s="193"/>
      <c r="AN89" s="193"/>
      <c r="AO89" s="193"/>
      <c r="AP89" s="193"/>
      <c r="AQ89" s="193"/>
      <c r="AR89" s="193"/>
      <c r="AS89" s="193"/>
      <c r="AT89" s="185">
        <f>AT90+AT91</f>
        <v>403100</v>
      </c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185" t="s">
        <v>276</v>
      </c>
      <c r="BL89" s="185"/>
      <c r="BM89" s="185"/>
      <c r="BN89" s="185"/>
      <c r="BO89" s="185"/>
      <c r="BP89" s="185"/>
      <c r="BQ89" s="185"/>
      <c r="BR89" s="185"/>
      <c r="BS89" s="185"/>
      <c r="BT89" s="185"/>
      <c r="BU89" s="185"/>
      <c r="BV89" s="185"/>
      <c r="BW89" s="212">
        <f t="shared" si="6"/>
        <v>403100</v>
      </c>
      <c r="BX89" s="213"/>
      <c r="BY89" s="213"/>
      <c r="BZ89" s="213"/>
      <c r="CA89" s="213"/>
      <c r="CB89" s="213"/>
      <c r="CC89" s="213"/>
      <c r="CD89" s="213"/>
      <c r="CE89" s="213"/>
      <c r="CF89" s="213"/>
      <c r="CG89" s="214"/>
      <c r="CH89" s="43" t="e">
        <f t="shared" si="5"/>
        <v>#VALUE!</v>
      </c>
      <c r="CJ89" s="11"/>
      <c r="CK89" s="11"/>
      <c r="CL89" s="11"/>
      <c r="CM89" s="13"/>
      <c r="CN89" s="13"/>
      <c r="CO89" s="13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</row>
    <row r="90" spans="1:129" ht="22.5" customHeight="1">
      <c r="A90" s="189" t="s">
        <v>350</v>
      </c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8"/>
      <c r="AE90" s="197">
        <v>200</v>
      </c>
      <c r="AF90" s="197"/>
      <c r="AG90" s="197"/>
      <c r="AH90" s="197"/>
      <c r="AI90" s="197"/>
      <c r="AJ90" s="197"/>
      <c r="AK90" s="193" t="s">
        <v>95</v>
      </c>
      <c r="AL90" s="193"/>
      <c r="AM90" s="193"/>
      <c r="AN90" s="193"/>
      <c r="AO90" s="193"/>
      <c r="AP90" s="193"/>
      <c r="AQ90" s="193"/>
      <c r="AR90" s="193"/>
      <c r="AS90" s="193"/>
      <c r="AT90" s="185">
        <v>309600</v>
      </c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 t="s">
        <v>276</v>
      </c>
      <c r="BL90" s="185"/>
      <c r="BM90" s="185"/>
      <c r="BN90" s="185"/>
      <c r="BO90" s="185"/>
      <c r="BP90" s="185"/>
      <c r="BQ90" s="185"/>
      <c r="BR90" s="185"/>
      <c r="BS90" s="185"/>
      <c r="BT90" s="185"/>
      <c r="BU90" s="185"/>
      <c r="BV90" s="185"/>
      <c r="BW90" s="212">
        <f t="shared" si="6"/>
        <v>309600</v>
      </c>
      <c r="BX90" s="213"/>
      <c r="BY90" s="213"/>
      <c r="BZ90" s="213"/>
      <c r="CA90" s="213"/>
      <c r="CB90" s="213"/>
      <c r="CC90" s="213"/>
      <c r="CD90" s="213"/>
      <c r="CE90" s="213"/>
      <c r="CF90" s="213"/>
      <c r="CG90" s="214"/>
      <c r="CH90" s="43" t="e">
        <f t="shared" si="5"/>
        <v>#VALUE!</v>
      </c>
      <c r="CJ90" s="11"/>
      <c r="CK90" s="11"/>
      <c r="CL90" s="11"/>
      <c r="CM90" s="13"/>
      <c r="CN90" s="13"/>
      <c r="CO90" s="13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</row>
    <row r="91" spans="1:129" ht="22.5" customHeight="1">
      <c r="A91" s="189" t="s">
        <v>347</v>
      </c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97">
        <v>200</v>
      </c>
      <c r="AF91" s="197"/>
      <c r="AG91" s="197"/>
      <c r="AH91" s="197"/>
      <c r="AI91" s="197"/>
      <c r="AJ91" s="197"/>
      <c r="AK91" s="193" t="s">
        <v>96</v>
      </c>
      <c r="AL91" s="193"/>
      <c r="AM91" s="193"/>
      <c r="AN91" s="193"/>
      <c r="AO91" s="193"/>
      <c r="AP91" s="193"/>
      <c r="AQ91" s="193"/>
      <c r="AR91" s="193"/>
      <c r="AS91" s="193"/>
      <c r="AT91" s="185">
        <v>93500</v>
      </c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 t="s">
        <v>276</v>
      </c>
      <c r="BL91" s="185"/>
      <c r="BM91" s="185"/>
      <c r="BN91" s="185"/>
      <c r="BO91" s="185"/>
      <c r="BP91" s="185"/>
      <c r="BQ91" s="185"/>
      <c r="BR91" s="185"/>
      <c r="BS91" s="185"/>
      <c r="BT91" s="185"/>
      <c r="BU91" s="185"/>
      <c r="BV91" s="185"/>
      <c r="BW91" s="212">
        <f t="shared" si="6"/>
        <v>93500</v>
      </c>
      <c r="BX91" s="213"/>
      <c r="BY91" s="213"/>
      <c r="BZ91" s="213"/>
      <c r="CA91" s="213"/>
      <c r="CB91" s="213"/>
      <c r="CC91" s="213"/>
      <c r="CD91" s="213"/>
      <c r="CE91" s="213"/>
      <c r="CF91" s="213"/>
      <c r="CG91" s="214"/>
      <c r="CH91" s="43" t="e">
        <f t="shared" si="5"/>
        <v>#VALUE!</v>
      </c>
      <c r="CJ91" s="11"/>
      <c r="CK91" s="11"/>
      <c r="CL91" s="11"/>
      <c r="CM91" s="13"/>
      <c r="CN91" s="13"/>
      <c r="CO91" s="13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</row>
    <row r="92" spans="1:129" ht="39" customHeight="1">
      <c r="A92" s="189" t="s">
        <v>68</v>
      </c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8"/>
      <c r="AE92" s="197">
        <v>200</v>
      </c>
      <c r="AF92" s="197"/>
      <c r="AG92" s="197"/>
      <c r="AH92" s="197"/>
      <c r="AI92" s="197"/>
      <c r="AJ92" s="197"/>
      <c r="AK92" s="193" t="s">
        <v>98</v>
      </c>
      <c r="AL92" s="193"/>
      <c r="AM92" s="193"/>
      <c r="AN92" s="193"/>
      <c r="AO92" s="193"/>
      <c r="AP92" s="193"/>
      <c r="AQ92" s="193"/>
      <c r="AR92" s="193"/>
      <c r="AS92" s="193"/>
      <c r="AT92" s="185">
        <f>AT93+AT95</f>
        <v>44800</v>
      </c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 t="s">
        <v>276</v>
      </c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212">
        <f t="shared" si="6"/>
        <v>44800</v>
      </c>
      <c r="BX92" s="213"/>
      <c r="BY92" s="213"/>
      <c r="BZ92" s="213"/>
      <c r="CA92" s="213"/>
      <c r="CB92" s="213"/>
      <c r="CC92" s="213"/>
      <c r="CD92" s="213"/>
      <c r="CE92" s="213"/>
      <c r="CF92" s="213"/>
      <c r="CG92" s="214"/>
      <c r="CH92" s="43" t="e">
        <f t="shared" si="5"/>
        <v>#VALUE!</v>
      </c>
      <c r="CJ92" s="11"/>
      <c r="CK92" s="11"/>
      <c r="CL92" s="11"/>
      <c r="CM92" s="13"/>
      <c r="CN92" s="13"/>
      <c r="CO92" s="13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</row>
    <row r="93" spans="1:129" ht="21.75" customHeight="1">
      <c r="A93" s="238" t="s">
        <v>397</v>
      </c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8"/>
      <c r="AE93" s="197">
        <v>200</v>
      </c>
      <c r="AF93" s="197"/>
      <c r="AG93" s="197"/>
      <c r="AH93" s="197"/>
      <c r="AI93" s="197"/>
      <c r="AJ93" s="197"/>
      <c r="AK93" s="193" t="s">
        <v>97</v>
      </c>
      <c r="AL93" s="193"/>
      <c r="AM93" s="193"/>
      <c r="AN93" s="193"/>
      <c r="AO93" s="193"/>
      <c r="AP93" s="193"/>
      <c r="AQ93" s="193"/>
      <c r="AR93" s="193"/>
      <c r="AS93" s="193"/>
      <c r="AT93" s="185">
        <f>AT94</f>
        <v>36000</v>
      </c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 t="str">
        <f>BK94</f>
        <v>-</v>
      </c>
      <c r="BL93" s="185"/>
      <c r="BM93" s="185"/>
      <c r="BN93" s="185"/>
      <c r="BO93" s="185"/>
      <c r="BP93" s="185"/>
      <c r="BQ93" s="185"/>
      <c r="BR93" s="185"/>
      <c r="BS93" s="185"/>
      <c r="BT93" s="185"/>
      <c r="BU93" s="185"/>
      <c r="BV93" s="185"/>
      <c r="BW93" s="212">
        <f t="shared" si="6"/>
        <v>36000</v>
      </c>
      <c r="BX93" s="213"/>
      <c r="BY93" s="213"/>
      <c r="BZ93" s="213"/>
      <c r="CA93" s="213"/>
      <c r="CB93" s="213"/>
      <c r="CC93" s="213"/>
      <c r="CD93" s="213"/>
      <c r="CE93" s="213"/>
      <c r="CF93" s="213"/>
      <c r="CG93" s="214"/>
      <c r="CH93" s="43" t="e">
        <f t="shared" si="5"/>
        <v>#VALUE!</v>
      </c>
      <c r="CJ93" s="11"/>
      <c r="CK93" s="11"/>
      <c r="CL93" s="11"/>
      <c r="CM93" s="13"/>
      <c r="CN93" s="13"/>
      <c r="CO93" s="13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</row>
    <row r="94" spans="1:129" ht="22.5" customHeight="1">
      <c r="A94" s="238" t="s">
        <v>352</v>
      </c>
      <c r="B94" s="238"/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238"/>
      <c r="AD94" s="8"/>
      <c r="AE94" s="197">
        <v>200</v>
      </c>
      <c r="AF94" s="197"/>
      <c r="AG94" s="197"/>
      <c r="AH94" s="197"/>
      <c r="AI94" s="197"/>
      <c r="AJ94" s="197"/>
      <c r="AK94" s="193" t="s">
        <v>99</v>
      </c>
      <c r="AL94" s="193"/>
      <c r="AM94" s="193"/>
      <c r="AN94" s="193"/>
      <c r="AO94" s="193"/>
      <c r="AP94" s="193"/>
      <c r="AQ94" s="193"/>
      <c r="AR94" s="193"/>
      <c r="AS94" s="193"/>
      <c r="AT94" s="185">
        <v>36000</v>
      </c>
      <c r="AU94" s="185"/>
      <c r="AV94" s="185"/>
      <c r="AW94" s="185"/>
      <c r="AX94" s="185"/>
      <c r="AY94" s="185"/>
      <c r="AZ94" s="185"/>
      <c r="BA94" s="185"/>
      <c r="BB94" s="185"/>
      <c r="BC94" s="185"/>
      <c r="BD94" s="185"/>
      <c r="BE94" s="185"/>
      <c r="BF94" s="185"/>
      <c r="BG94" s="185"/>
      <c r="BH94" s="185"/>
      <c r="BI94" s="185"/>
      <c r="BJ94" s="185"/>
      <c r="BK94" s="185" t="s">
        <v>276</v>
      </c>
      <c r="BL94" s="185"/>
      <c r="BM94" s="185"/>
      <c r="BN94" s="185"/>
      <c r="BO94" s="185"/>
      <c r="BP94" s="185"/>
      <c r="BQ94" s="185"/>
      <c r="BR94" s="185"/>
      <c r="BS94" s="185"/>
      <c r="BT94" s="185"/>
      <c r="BU94" s="185"/>
      <c r="BV94" s="185"/>
      <c r="BW94" s="212">
        <f t="shared" si="6"/>
        <v>36000</v>
      </c>
      <c r="BX94" s="213"/>
      <c r="BY94" s="213"/>
      <c r="BZ94" s="213"/>
      <c r="CA94" s="213"/>
      <c r="CB94" s="213"/>
      <c r="CC94" s="213"/>
      <c r="CD94" s="213"/>
      <c r="CE94" s="213"/>
      <c r="CF94" s="213"/>
      <c r="CG94" s="214"/>
      <c r="CH94" s="43" t="e">
        <f t="shared" si="5"/>
        <v>#VALUE!</v>
      </c>
      <c r="CJ94" s="11"/>
      <c r="CK94" s="11"/>
      <c r="CL94" s="11"/>
      <c r="CM94" s="13"/>
      <c r="CN94" s="13"/>
      <c r="CO94" s="13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</row>
    <row r="95" spans="1:129" ht="22.5" customHeight="1">
      <c r="A95" s="189" t="s">
        <v>357</v>
      </c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8"/>
      <c r="AE95" s="197">
        <v>200</v>
      </c>
      <c r="AF95" s="197"/>
      <c r="AG95" s="197"/>
      <c r="AH95" s="197"/>
      <c r="AI95" s="197"/>
      <c r="AJ95" s="197"/>
      <c r="AK95" s="193" t="s">
        <v>100</v>
      </c>
      <c r="AL95" s="193"/>
      <c r="AM95" s="193"/>
      <c r="AN95" s="193"/>
      <c r="AO95" s="193"/>
      <c r="AP95" s="193"/>
      <c r="AQ95" s="193"/>
      <c r="AR95" s="193"/>
      <c r="AS95" s="193"/>
      <c r="AT95" s="185">
        <v>8800</v>
      </c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185"/>
      <c r="BI95" s="185"/>
      <c r="BJ95" s="185"/>
      <c r="BK95" s="185" t="s">
        <v>276</v>
      </c>
      <c r="BL95" s="185"/>
      <c r="BM95" s="185"/>
      <c r="BN95" s="185"/>
      <c r="BO95" s="185"/>
      <c r="BP95" s="185"/>
      <c r="BQ95" s="185"/>
      <c r="BR95" s="185"/>
      <c r="BS95" s="185"/>
      <c r="BT95" s="185"/>
      <c r="BU95" s="185"/>
      <c r="BV95" s="185"/>
      <c r="BW95" s="212">
        <f t="shared" si="6"/>
        <v>8800</v>
      </c>
      <c r="BX95" s="213"/>
      <c r="BY95" s="213"/>
      <c r="BZ95" s="213"/>
      <c r="CA95" s="213"/>
      <c r="CB95" s="213"/>
      <c r="CC95" s="213"/>
      <c r="CD95" s="213"/>
      <c r="CE95" s="213"/>
      <c r="CF95" s="213"/>
      <c r="CG95" s="214"/>
      <c r="CH95" s="43" t="e">
        <f t="shared" si="5"/>
        <v>#VALUE!</v>
      </c>
      <c r="CJ95" s="11"/>
      <c r="CK95" s="11"/>
      <c r="CL95" s="11"/>
      <c r="CM95" s="13"/>
      <c r="CN95" s="13"/>
      <c r="CO95" s="13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</row>
    <row r="96" spans="1:129" s="33" customFormat="1" ht="42.75" customHeight="1">
      <c r="A96" s="207" t="s">
        <v>7</v>
      </c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197">
        <v>200</v>
      </c>
      <c r="AF96" s="197"/>
      <c r="AG96" s="197"/>
      <c r="AH96" s="197"/>
      <c r="AI96" s="197"/>
      <c r="AJ96" s="197"/>
      <c r="AK96" s="194" t="s">
        <v>6</v>
      </c>
      <c r="AL96" s="194"/>
      <c r="AM96" s="194"/>
      <c r="AN96" s="194"/>
      <c r="AO96" s="194"/>
      <c r="AP96" s="194"/>
      <c r="AQ96" s="194"/>
      <c r="AR96" s="194"/>
      <c r="AS96" s="194"/>
      <c r="AT96" s="196">
        <f>AT97</f>
        <v>768500</v>
      </c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196"/>
      <c r="BI96" s="196"/>
      <c r="BJ96" s="196"/>
      <c r="BK96" s="196">
        <f>BK97</f>
        <v>5500</v>
      </c>
      <c r="BL96" s="196"/>
      <c r="BM96" s="196"/>
      <c r="BN96" s="196"/>
      <c r="BO96" s="196"/>
      <c r="BP96" s="196"/>
      <c r="BQ96" s="196"/>
      <c r="BR96" s="196"/>
      <c r="BS96" s="196"/>
      <c r="BT96" s="196"/>
      <c r="BU96" s="196"/>
      <c r="BV96" s="196"/>
      <c r="BW96" s="215">
        <f>AT96-BK96</f>
        <v>763000</v>
      </c>
      <c r="BX96" s="216"/>
      <c r="BY96" s="216"/>
      <c r="BZ96" s="216"/>
      <c r="CA96" s="216"/>
      <c r="CB96" s="216"/>
      <c r="CC96" s="216"/>
      <c r="CD96" s="216"/>
      <c r="CE96" s="216"/>
      <c r="CF96" s="216"/>
      <c r="CG96" s="217"/>
      <c r="CH96" s="43">
        <f t="shared" si="5"/>
        <v>0.715679895901106</v>
      </c>
      <c r="CJ96" s="34"/>
      <c r="CK96" s="34"/>
      <c r="CL96" s="34"/>
      <c r="CM96" s="35"/>
      <c r="CN96" s="35"/>
      <c r="CO96" s="35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</row>
    <row r="97" spans="1:129" ht="49.5" customHeight="1">
      <c r="A97" s="189" t="s">
        <v>3</v>
      </c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90">
        <v>200</v>
      </c>
      <c r="AF97" s="190"/>
      <c r="AG97" s="190"/>
      <c r="AH97" s="190"/>
      <c r="AI97" s="190"/>
      <c r="AJ97" s="190"/>
      <c r="AK97" s="193" t="s">
        <v>2</v>
      </c>
      <c r="AL97" s="193"/>
      <c r="AM97" s="193"/>
      <c r="AN97" s="193"/>
      <c r="AO97" s="193"/>
      <c r="AP97" s="193"/>
      <c r="AQ97" s="193"/>
      <c r="AR97" s="193"/>
      <c r="AS97" s="193"/>
      <c r="AT97" s="185">
        <f>AT98+AT103</f>
        <v>768500</v>
      </c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5"/>
      <c r="BI97" s="185"/>
      <c r="BJ97" s="185"/>
      <c r="BK97" s="185">
        <f>BK103</f>
        <v>5500</v>
      </c>
      <c r="BL97" s="185"/>
      <c r="BM97" s="185"/>
      <c r="BN97" s="185"/>
      <c r="BO97" s="185"/>
      <c r="BP97" s="185"/>
      <c r="BQ97" s="185"/>
      <c r="BR97" s="185"/>
      <c r="BS97" s="185"/>
      <c r="BT97" s="185"/>
      <c r="BU97" s="185"/>
      <c r="BV97" s="185"/>
      <c r="BW97" s="212">
        <f>AT97-BK97</f>
        <v>763000</v>
      </c>
      <c r="BX97" s="213"/>
      <c r="BY97" s="213"/>
      <c r="BZ97" s="213"/>
      <c r="CA97" s="213"/>
      <c r="CB97" s="213"/>
      <c r="CC97" s="213"/>
      <c r="CD97" s="213"/>
      <c r="CE97" s="213"/>
      <c r="CF97" s="213"/>
      <c r="CG97" s="214"/>
      <c r="CH97" s="43">
        <f t="shared" si="5"/>
        <v>0.715679895901106</v>
      </c>
      <c r="CJ97" s="11"/>
      <c r="CK97" s="11"/>
      <c r="CL97" s="11"/>
      <c r="CM97" s="13"/>
      <c r="CN97" s="13"/>
      <c r="CO97" s="13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</row>
    <row r="98" spans="1:129" s="38" customFormat="1" ht="30.75" customHeight="1">
      <c r="A98" s="207" t="s">
        <v>429</v>
      </c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60"/>
      <c r="AE98" s="197">
        <v>200</v>
      </c>
      <c r="AF98" s="197"/>
      <c r="AG98" s="197"/>
      <c r="AH98" s="197"/>
      <c r="AI98" s="197"/>
      <c r="AJ98" s="197"/>
      <c r="AK98" s="194" t="s">
        <v>5</v>
      </c>
      <c r="AL98" s="194"/>
      <c r="AM98" s="194"/>
      <c r="AN98" s="194"/>
      <c r="AO98" s="194"/>
      <c r="AP98" s="194"/>
      <c r="AQ98" s="194"/>
      <c r="AR98" s="194"/>
      <c r="AS98" s="194"/>
      <c r="AT98" s="196">
        <f>AT99</f>
        <v>548500</v>
      </c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 t="str">
        <f>BK99</f>
        <v>-</v>
      </c>
      <c r="BL98" s="196"/>
      <c r="BM98" s="196"/>
      <c r="BN98" s="196"/>
      <c r="BO98" s="196"/>
      <c r="BP98" s="196"/>
      <c r="BQ98" s="196"/>
      <c r="BR98" s="196"/>
      <c r="BS98" s="196"/>
      <c r="BT98" s="196"/>
      <c r="BU98" s="196"/>
      <c r="BV98" s="196"/>
      <c r="BW98" s="215">
        <f>AT98</f>
        <v>548500</v>
      </c>
      <c r="BX98" s="216"/>
      <c r="BY98" s="216"/>
      <c r="BZ98" s="216"/>
      <c r="CA98" s="216"/>
      <c r="CB98" s="216"/>
      <c r="CC98" s="216"/>
      <c r="CD98" s="216"/>
      <c r="CE98" s="216"/>
      <c r="CF98" s="216"/>
      <c r="CG98" s="217"/>
      <c r="CH98" s="43" t="e">
        <f t="shared" si="5"/>
        <v>#VALUE!</v>
      </c>
      <c r="CJ98" s="42"/>
      <c r="CK98" s="42"/>
      <c r="CL98" s="42"/>
      <c r="CM98" s="40"/>
      <c r="CN98" s="40"/>
      <c r="CO98" s="40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</row>
    <row r="99" spans="1:129" s="33" customFormat="1" ht="98.25" customHeight="1">
      <c r="A99" s="189" t="s">
        <v>209</v>
      </c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8"/>
      <c r="AE99" s="197">
        <v>200</v>
      </c>
      <c r="AF99" s="197"/>
      <c r="AG99" s="197"/>
      <c r="AH99" s="197"/>
      <c r="AI99" s="197"/>
      <c r="AJ99" s="197"/>
      <c r="AK99" s="193" t="s">
        <v>205</v>
      </c>
      <c r="AL99" s="193"/>
      <c r="AM99" s="193"/>
      <c r="AN99" s="193"/>
      <c r="AO99" s="193"/>
      <c r="AP99" s="193"/>
      <c r="AQ99" s="193"/>
      <c r="AR99" s="193"/>
      <c r="AS99" s="193"/>
      <c r="AT99" s="185">
        <f>AT100</f>
        <v>548500</v>
      </c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185"/>
      <c r="BF99" s="185"/>
      <c r="BG99" s="185"/>
      <c r="BH99" s="185"/>
      <c r="BI99" s="185"/>
      <c r="BJ99" s="185"/>
      <c r="BK99" s="185" t="str">
        <f>BK100</f>
        <v>-</v>
      </c>
      <c r="BL99" s="185"/>
      <c r="BM99" s="185"/>
      <c r="BN99" s="185"/>
      <c r="BO99" s="185"/>
      <c r="BP99" s="185"/>
      <c r="BQ99" s="185"/>
      <c r="BR99" s="185"/>
      <c r="BS99" s="185"/>
      <c r="BT99" s="185"/>
      <c r="BU99" s="185"/>
      <c r="BV99" s="185"/>
      <c r="BW99" s="212">
        <f>AT99</f>
        <v>548500</v>
      </c>
      <c r="BX99" s="213"/>
      <c r="BY99" s="213"/>
      <c r="BZ99" s="213"/>
      <c r="CA99" s="213"/>
      <c r="CB99" s="213"/>
      <c r="CC99" s="213"/>
      <c r="CD99" s="213"/>
      <c r="CE99" s="213"/>
      <c r="CF99" s="213"/>
      <c r="CG99" s="214"/>
      <c r="CH99" s="43" t="e">
        <f t="shared" si="5"/>
        <v>#VALUE!</v>
      </c>
      <c r="CJ99" s="34"/>
      <c r="CK99" s="34"/>
      <c r="CL99" s="34"/>
      <c r="CM99" s="35"/>
      <c r="CN99" s="35"/>
      <c r="CO99" s="35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</row>
    <row r="100" spans="1:129" s="33" customFormat="1" ht="22.5" customHeight="1">
      <c r="A100" s="189" t="s">
        <v>330</v>
      </c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8"/>
      <c r="AE100" s="197">
        <v>200</v>
      </c>
      <c r="AF100" s="197"/>
      <c r="AG100" s="197"/>
      <c r="AH100" s="197"/>
      <c r="AI100" s="197"/>
      <c r="AJ100" s="197"/>
      <c r="AK100" s="193" t="s">
        <v>206</v>
      </c>
      <c r="AL100" s="193"/>
      <c r="AM100" s="193"/>
      <c r="AN100" s="193"/>
      <c r="AO100" s="193"/>
      <c r="AP100" s="193"/>
      <c r="AQ100" s="193"/>
      <c r="AR100" s="193"/>
      <c r="AS100" s="193"/>
      <c r="AT100" s="185">
        <f>AT102</f>
        <v>548500</v>
      </c>
      <c r="AU100" s="185"/>
      <c r="AV100" s="185"/>
      <c r="AW100" s="185"/>
      <c r="AX100" s="185"/>
      <c r="AY100" s="185"/>
      <c r="AZ100" s="185"/>
      <c r="BA100" s="185"/>
      <c r="BB100" s="185"/>
      <c r="BC100" s="185"/>
      <c r="BD100" s="185"/>
      <c r="BE100" s="185"/>
      <c r="BF100" s="185"/>
      <c r="BG100" s="185"/>
      <c r="BH100" s="185"/>
      <c r="BI100" s="185"/>
      <c r="BJ100" s="185"/>
      <c r="BK100" s="185" t="str">
        <f>BK101</f>
        <v>-</v>
      </c>
      <c r="BL100" s="185"/>
      <c r="BM100" s="185"/>
      <c r="BN100" s="185"/>
      <c r="BO100" s="185"/>
      <c r="BP100" s="185"/>
      <c r="BQ100" s="185"/>
      <c r="BR100" s="185"/>
      <c r="BS100" s="185"/>
      <c r="BT100" s="185"/>
      <c r="BU100" s="185"/>
      <c r="BV100" s="185"/>
      <c r="BW100" s="212">
        <f>AT100</f>
        <v>548500</v>
      </c>
      <c r="BX100" s="213"/>
      <c r="BY100" s="213"/>
      <c r="BZ100" s="213"/>
      <c r="CA100" s="213"/>
      <c r="CB100" s="213"/>
      <c r="CC100" s="213"/>
      <c r="CD100" s="213"/>
      <c r="CE100" s="213"/>
      <c r="CF100" s="213"/>
      <c r="CG100" s="214"/>
      <c r="CH100" s="43" t="e">
        <f t="shared" si="5"/>
        <v>#VALUE!</v>
      </c>
      <c r="CJ100" s="34"/>
      <c r="CK100" s="34"/>
      <c r="CL100" s="34"/>
      <c r="CM100" s="35"/>
      <c r="CN100" s="35"/>
      <c r="CO100" s="35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</row>
    <row r="101" spans="1:129" s="33" customFormat="1" ht="22.5" customHeight="1">
      <c r="A101" s="189" t="s">
        <v>4</v>
      </c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8"/>
      <c r="AE101" s="197">
        <v>200</v>
      </c>
      <c r="AF101" s="197"/>
      <c r="AG101" s="197"/>
      <c r="AH101" s="197"/>
      <c r="AI101" s="197"/>
      <c r="AJ101" s="197"/>
      <c r="AK101" s="193" t="s">
        <v>207</v>
      </c>
      <c r="AL101" s="193"/>
      <c r="AM101" s="193"/>
      <c r="AN101" s="193"/>
      <c r="AO101" s="193"/>
      <c r="AP101" s="193"/>
      <c r="AQ101" s="193"/>
      <c r="AR101" s="193"/>
      <c r="AS101" s="193"/>
      <c r="AT101" s="185">
        <f>AT102</f>
        <v>548500</v>
      </c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185"/>
      <c r="BF101" s="185"/>
      <c r="BG101" s="185"/>
      <c r="BH101" s="185"/>
      <c r="BI101" s="185"/>
      <c r="BJ101" s="185"/>
      <c r="BK101" s="185" t="str">
        <f>BK102</f>
        <v>-</v>
      </c>
      <c r="BL101" s="185"/>
      <c r="BM101" s="185"/>
      <c r="BN101" s="185"/>
      <c r="BO101" s="185"/>
      <c r="BP101" s="185"/>
      <c r="BQ101" s="185"/>
      <c r="BR101" s="185"/>
      <c r="BS101" s="185"/>
      <c r="BT101" s="185"/>
      <c r="BU101" s="185"/>
      <c r="BV101" s="185"/>
      <c r="BW101" s="212">
        <f>AT101</f>
        <v>548500</v>
      </c>
      <c r="BX101" s="213"/>
      <c r="BY101" s="213"/>
      <c r="BZ101" s="213"/>
      <c r="CA101" s="213"/>
      <c r="CB101" s="213"/>
      <c r="CC101" s="213"/>
      <c r="CD101" s="213"/>
      <c r="CE101" s="213"/>
      <c r="CF101" s="213"/>
      <c r="CG101" s="214"/>
      <c r="CH101" s="43" t="e">
        <f t="shared" si="5"/>
        <v>#VALUE!</v>
      </c>
      <c r="CJ101" s="34"/>
      <c r="CK101" s="34"/>
      <c r="CL101" s="34"/>
      <c r="CM101" s="35"/>
      <c r="CN101" s="35"/>
      <c r="CO101" s="35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</row>
    <row r="102" spans="1:129" s="33" customFormat="1" ht="39.75" customHeight="1">
      <c r="A102" s="189" t="s">
        <v>439</v>
      </c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8"/>
      <c r="AE102" s="197">
        <v>200</v>
      </c>
      <c r="AF102" s="197"/>
      <c r="AG102" s="197"/>
      <c r="AH102" s="197"/>
      <c r="AI102" s="197"/>
      <c r="AJ102" s="197"/>
      <c r="AK102" s="193" t="s">
        <v>208</v>
      </c>
      <c r="AL102" s="193"/>
      <c r="AM102" s="193"/>
      <c r="AN102" s="193"/>
      <c r="AO102" s="193"/>
      <c r="AP102" s="193"/>
      <c r="AQ102" s="193"/>
      <c r="AR102" s="193"/>
      <c r="AS102" s="193"/>
      <c r="AT102" s="185">
        <v>548500</v>
      </c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185"/>
      <c r="BF102" s="185"/>
      <c r="BG102" s="185"/>
      <c r="BH102" s="185"/>
      <c r="BI102" s="185"/>
      <c r="BJ102" s="185"/>
      <c r="BK102" s="185" t="s">
        <v>276</v>
      </c>
      <c r="BL102" s="185"/>
      <c r="BM102" s="185"/>
      <c r="BN102" s="185"/>
      <c r="BO102" s="185"/>
      <c r="BP102" s="185"/>
      <c r="BQ102" s="185"/>
      <c r="BR102" s="185"/>
      <c r="BS102" s="185"/>
      <c r="BT102" s="185"/>
      <c r="BU102" s="185"/>
      <c r="BV102" s="185"/>
      <c r="BW102" s="212">
        <f>AT102</f>
        <v>548500</v>
      </c>
      <c r="BX102" s="213"/>
      <c r="BY102" s="213"/>
      <c r="BZ102" s="213"/>
      <c r="CA102" s="213"/>
      <c r="CB102" s="213"/>
      <c r="CC102" s="213"/>
      <c r="CD102" s="213"/>
      <c r="CE102" s="213"/>
      <c r="CF102" s="213"/>
      <c r="CG102" s="214"/>
      <c r="CH102" s="43" t="e">
        <f t="shared" si="5"/>
        <v>#VALUE!</v>
      </c>
      <c r="CJ102" s="34"/>
      <c r="CK102" s="34"/>
      <c r="CL102" s="34"/>
      <c r="CM102" s="35"/>
      <c r="CN102" s="35"/>
      <c r="CO102" s="35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</row>
    <row r="103" spans="1:129" s="43" customFormat="1" ht="32.25" customHeight="1">
      <c r="A103" s="207" t="s">
        <v>434</v>
      </c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60"/>
      <c r="AE103" s="197">
        <v>200</v>
      </c>
      <c r="AF103" s="197"/>
      <c r="AG103" s="197"/>
      <c r="AH103" s="197"/>
      <c r="AI103" s="197"/>
      <c r="AJ103" s="197"/>
      <c r="AK103" s="194" t="s">
        <v>101</v>
      </c>
      <c r="AL103" s="194"/>
      <c r="AM103" s="194"/>
      <c r="AN103" s="194"/>
      <c r="AO103" s="194"/>
      <c r="AP103" s="194"/>
      <c r="AQ103" s="194"/>
      <c r="AR103" s="194"/>
      <c r="AS103" s="194"/>
      <c r="AT103" s="196">
        <f>AT104+AT108</f>
        <v>220000</v>
      </c>
      <c r="AU103" s="196"/>
      <c r="AV103" s="196"/>
      <c r="AW103" s="196"/>
      <c r="AX103" s="196"/>
      <c r="AY103" s="196"/>
      <c r="AZ103" s="196"/>
      <c r="BA103" s="196"/>
      <c r="BB103" s="196"/>
      <c r="BC103" s="196"/>
      <c r="BD103" s="196"/>
      <c r="BE103" s="196"/>
      <c r="BF103" s="196"/>
      <c r="BG103" s="196"/>
      <c r="BH103" s="196"/>
      <c r="BI103" s="196"/>
      <c r="BJ103" s="196"/>
      <c r="BK103" s="196">
        <f>BK104</f>
        <v>5500</v>
      </c>
      <c r="BL103" s="196"/>
      <c r="BM103" s="196"/>
      <c r="BN103" s="196"/>
      <c r="BO103" s="196"/>
      <c r="BP103" s="196"/>
      <c r="BQ103" s="196"/>
      <c r="BR103" s="196"/>
      <c r="BS103" s="196"/>
      <c r="BT103" s="196"/>
      <c r="BU103" s="196"/>
      <c r="BV103" s="196"/>
      <c r="BW103" s="196">
        <f>AT103-BK103</f>
        <v>214500</v>
      </c>
      <c r="BX103" s="196"/>
      <c r="BY103" s="196"/>
      <c r="BZ103" s="196"/>
      <c r="CA103" s="196"/>
      <c r="CB103" s="196"/>
      <c r="CC103" s="196"/>
      <c r="CD103" s="196"/>
      <c r="CE103" s="196"/>
      <c r="CF103" s="196"/>
      <c r="CG103" s="196"/>
      <c r="CH103" s="43">
        <f t="shared" si="5"/>
        <v>2.5</v>
      </c>
      <c r="CJ103" s="47"/>
      <c r="CK103" s="47"/>
      <c r="CL103" s="47"/>
      <c r="CM103" s="45"/>
      <c r="CN103" s="45"/>
      <c r="CO103" s="45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</row>
    <row r="104" spans="1:129" s="33" customFormat="1" ht="89.25" customHeight="1">
      <c r="A104" s="189" t="s">
        <v>229</v>
      </c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8"/>
      <c r="AE104" s="197">
        <v>200</v>
      </c>
      <c r="AF104" s="197"/>
      <c r="AG104" s="197"/>
      <c r="AH104" s="197"/>
      <c r="AI104" s="197"/>
      <c r="AJ104" s="197"/>
      <c r="AK104" s="193" t="s">
        <v>228</v>
      </c>
      <c r="AL104" s="193"/>
      <c r="AM104" s="193"/>
      <c r="AN104" s="193"/>
      <c r="AO104" s="193"/>
      <c r="AP104" s="193"/>
      <c r="AQ104" s="193"/>
      <c r="AR104" s="193"/>
      <c r="AS104" s="193"/>
      <c r="AT104" s="185">
        <f>AT105</f>
        <v>200000</v>
      </c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/>
      <c r="BE104" s="185"/>
      <c r="BF104" s="185"/>
      <c r="BG104" s="185"/>
      <c r="BH104" s="185"/>
      <c r="BI104" s="185"/>
      <c r="BJ104" s="185"/>
      <c r="BK104" s="185">
        <f>BK105</f>
        <v>5500</v>
      </c>
      <c r="BL104" s="185"/>
      <c r="BM104" s="185"/>
      <c r="BN104" s="185"/>
      <c r="BO104" s="185"/>
      <c r="BP104" s="185"/>
      <c r="BQ104" s="185"/>
      <c r="BR104" s="185"/>
      <c r="BS104" s="185"/>
      <c r="BT104" s="185"/>
      <c r="BU104" s="185"/>
      <c r="BV104" s="185"/>
      <c r="BW104" s="185">
        <f>AT104-BK104</f>
        <v>194500</v>
      </c>
      <c r="BX104" s="185"/>
      <c r="BY104" s="185"/>
      <c r="BZ104" s="185"/>
      <c r="CA104" s="185"/>
      <c r="CB104" s="185"/>
      <c r="CC104" s="185"/>
      <c r="CD104" s="185"/>
      <c r="CE104" s="185"/>
      <c r="CF104" s="185"/>
      <c r="CG104" s="185"/>
      <c r="CH104" s="43">
        <f t="shared" si="5"/>
        <v>2.75</v>
      </c>
      <c r="CJ104" s="34"/>
      <c r="CK104" s="34"/>
      <c r="CL104" s="34"/>
      <c r="CM104" s="35"/>
      <c r="CN104" s="35"/>
      <c r="CO104" s="35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</row>
    <row r="105" spans="1:129" s="33" customFormat="1" ht="37.5" customHeight="1">
      <c r="A105" s="189" t="s">
        <v>68</v>
      </c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8"/>
      <c r="AE105" s="197">
        <v>200</v>
      </c>
      <c r="AF105" s="197"/>
      <c r="AG105" s="197"/>
      <c r="AH105" s="197"/>
      <c r="AI105" s="197"/>
      <c r="AJ105" s="197"/>
      <c r="AK105" s="193" t="s">
        <v>102</v>
      </c>
      <c r="AL105" s="193"/>
      <c r="AM105" s="193"/>
      <c r="AN105" s="193"/>
      <c r="AO105" s="193"/>
      <c r="AP105" s="193"/>
      <c r="AQ105" s="193"/>
      <c r="AR105" s="193"/>
      <c r="AS105" s="193"/>
      <c r="AT105" s="185">
        <f>AT106</f>
        <v>200000</v>
      </c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/>
      <c r="BE105" s="185"/>
      <c r="BF105" s="185"/>
      <c r="BG105" s="185"/>
      <c r="BH105" s="185"/>
      <c r="BI105" s="185"/>
      <c r="BJ105" s="185"/>
      <c r="BK105" s="185">
        <f>BK106</f>
        <v>5500</v>
      </c>
      <c r="BL105" s="185"/>
      <c r="BM105" s="185"/>
      <c r="BN105" s="185"/>
      <c r="BO105" s="185"/>
      <c r="BP105" s="185"/>
      <c r="BQ105" s="185"/>
      <c r="BR105" s="185"/>
      <c r="BS105" s="185"/>
      <c r="BT105" s="185"/>
      <c r="BU105" s="185"/>
      <c r="BV105" s="185"/>
      <c r="BW105" s="185">
        <f>AT105-BK105</f>
        <v>194500</v>
      </c>
      <c r="BX105" s="185"/>
      <c r="BY105" s="185"/>
      <c r="BZ105" s="185"/>
      <c r="CA105" s="185"/>
      <c r="CB105" s="185"/>
      <c r="CC105" s="185"/>
      <c r="CD105" s="185"/>
      <c r="CE105" s="185"/>
      <c r="CF105" s="185"/>
      <c r="CG105" s="185"/>
      <c r="CH105" s="43">
        <f t="shared" si="5"/>
        <v>2.75</v>
      </c>
      <c r="CJ105" s="34"/>
      <c r="CK105" s="34"/>
      <c r="CL105" s="34"/>
      <c r="CM105" s="35"/>
      <c r="CN105" s="35"/>
      <c r="CO105" s="35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</row>
    <row r="106" spans="1:129" s="33" customFormat="1" ht="22.5" customHeight="1">
      <c r="A106" s="238" t="s">
        <v>397</v>
      </c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8"/>
      <c r="AE106" s="197">
        <v>200</v>
      </c>
      <c r="AF106" s="197"/>
      <c r="AG106" s="197"/>
      <c r="AH106" s="197"/>
      <c r="AI106" s="197"/>
      <c r="AJ106" s="197"/>
      <c r="AK106" s="193" t="s">
        <v>103</v>
      </c>
      <c r="AL106" s="193"/>
      <c r="AM106" s="193"/>
      <c r="AN106" s="193"/>
      <c r="AO106" s="193"/>
      <c r="AP106" s="193"/>
      <c r="AQ106" s="193"/>
      <c r="AR106" s="193"/>
      <c r="AS106" s="193"/>
      <c r="AT106" s="185">
        <f>AT107</f>
        <v>200000</v>
      </c>
      <c r="AU106" s="185"/>
      <c r="AV106" s="185"/>
      <c r="AW106" s="185"/>
      <c r="AX106" s="185"/>
      <c r="AY106" s="185"/>
      <c r="AZ106" s="185"/>
      <c r="BA106" s="185"/>
      <c r="BB106" s="185"/>
      <c r="BC106" s="185"/>
      <c r="BD106" s="185"/>
      <c r="BE106" s="185"/>
      <c r="BF106" s="185"/>
      <c r="BG106" s="185"/>
      <c r="BH106" s="185"/>
      <c r="BI106" s="185"/>
      <c r="BJ106" s="185"/>
      <c r="BK106" s="185">
        <f>BK107</f>
        <v>5500</v>
      </c>
      <c r="BL106" s="185"/>
      <c r="BM106" s="185"/>
      <c r="BN106" s="185"/>
      <c r="BO106" s="185"/>
      <c r="BP106" s="185"/>
      <c r="BQ106" s="185"/>
      <c r="BR106" s="185"/>
      <c r="BS106" s="185"/>
      <c r="BT106" s="185"/>
      <c r="BU106" s="185"/>
      <c r="BV106" s="185"/>
      <c r="BW106" s="185">
        <f>AT106-BK106</f>
        <v>194500</v>
      </c>
      <c r="BX106" s="185"/>
      <c r="BY106" s="185"/>
      <c r="BZ106" s="185"/>
      <c r="CA106" s="185"/>
      <c r="CB106" s="185"/>
      <c r="CC106" s="185"/>
      <c r="CD106" s="185"/>
      <c r="CE106" s="185"/>
      <c r="CF106" s="185"/>
      <c r="CG106" s="185"/>
      <c r="CH106" s="43">
        <f t="shared" si="5"/>
        <v>2.75</v>
      </c>
      <c r="CJ106" s="34"/>
      <c r="CK106" s="34"/>
      <c r="CL106" s="34"/>
      <c r="CM106" s="35"/>
      <c r="CN106" s="35"/>
      <c r="CO106" s="35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</row>
    <row r="107" spans="1:129" s="33" customFormat="1" ht="39.75" customHeight="1">
      <c r="A107" s="189" t="s">
        <v>354</v>
      </c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8"/>
      <c r="AE107" s="197">
        <v>200</v>
      </c>
      <c r="AF107" s="197"/>
      <c r="AG107" s="197"/>
      <c r="AH107" s="197"/>
      <c r="AI107" s="197"/>
      <c r="AJ107" s="197"/>
      <c r="AK107" s="193" t="s">
        <v>104</v>
      </c>
      <c r="AL107" s="193"/>
      <c r="AM107" s="193"/>
      <c r="AN107" s="193"/>
      <c r="AO107" s="193"/>
      <c r="AP107" s="193"/>
      <c r="AQ107" s="193"/>
      <c r="AR107" s="193"/>
      <c r="AS107" s="193"/>
      <c r="AT107" s="185">
        <v>200000</v>
      </c>
      <c r="AU107" s="185"/>
      <c r="AV107" s="185"/>
      <c r="AW107" s="185"/>
      <c r="AX107" s="185"/>
      <c r="AY107" s="185"/>
      <c r="AZ107" s="185"/>
      <c r="BA107" s="185"/>
      <c r="BB107" s="185"/>
      <c r="BC107" s="185"/>
      <c r="BD107" s="185"/>
      <c r="BE107" s="185"/>
      <c r="BF107" s="185"/>
      <c r="BG107" s="185"/>
      <c r="BH107" s="185"/>
      <c r="BI107" s="185"/>
      <c r="BJ107" s="185"/>
      <c r="BK107" s="185">
        <v>5500</v>
      </c>
      <c r="BL107" s="185"/>
      <c r="BM107" s="185"/>
      <c r="BN107" s="185"/>
      <c r="BO107" s="185"/>
      <c r="BP107" s="185"/>
      <c r="BQ107" s="185"/>
      <c r="BR107" s="185"/>
      <c r="BS107" s="185"/>
      <c r="BT107" s="185"/>
      <c r="BU107" s="185"/>
      <c r="BV107" s="185"/>
      <c r="BW107" s="185">
        <f>AT107-BK107</f>
        <v>194500</v>
      </c>
      <c r="BX107" s="185"/>
      <c r="BY107" s="185"/>
      <c r="BZ107" s="185"/>
      <c r="CA107" s="185"/>
      <c r="CB107" s="185"/>
      <c r="CC107" s="185"/>
      <c r="CD107" s="185"/>
      <c r="CE107" s="185"/>
      <c r="CF107" s="185"/>
      <c r="CG107" s="185"/>
      <c r="CH107" s="43">
        <f t="shared" si="5"/>
        <v>2.75</v>
      </c>
      <c r="CJ107" s="34"/>
      <c r="CK107" s="34"/>
      <c r="CL107" s="34"/>
      <c r="CM107" s="35"/>
      <c r="CN107" s="35"/>
      <c r="CO107" s="35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</row>
    <row r="108" spans="1:129" s="82" customFormat="1" ht="72" customHeight="1">
      <c r="A108" s="268" t="s">
        <v>465</v>
      </c>
      <c r="B108" s="268"/>
      <c r="C108" s="268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87"/>
      <c r="AE108" s="252">
        <v>200</v>
      </c>
      <c r="AF108" s="252"/>
      <c r="AG108" s="252"/>
      <c r="AH108" s="252"/>
      <c r="AI108" s="252"/>
      <c r="AJ108" s="252"/>
      <c r="AK108" s="264" t="s">
        <v>461</v>
      </c>
      <c r="AL108" s="264"/>
      <c r="AM108" s="264"/>
      <c r="AN108" s="264"/>
      <c r="AO108" s="264"/>
      <c r="AP108" s="264"/>
      <c r="AQ108" s="264"/>
      <c r="AR108" s="264"/>
      <c r="AS108" s="264"/>
      <c r="AT108" s="200">
        <f>AT109</f>
        <v>20000</v>
      </c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200"/>
      <c r="BG108" s="200"/>
      <c r="BH108" s="200"/>
      <c r="BI108" s="200"/>
      <c r="BJ108" s="200"/>
      <c r="BK108" s="200" t="str">
        <f>BK109</f>
        <v>-</v>
      </c>
      <c r="BL108" s="200"/>
      <c r="BM108" s="200"/>
      <c r="BN108" s="200"/>
      <c r="BO108" s="200"/>
      <c r="BP108" s="200"/>
      <c r="BQ108" s="200"/>
      <c r="BR108" s="200"/>
      <c r="BS108" s="200"/>
      <c r="BT108" s="200"/>
      <c r="BU108" s="200"/>
      <c r="BV108" s="200"/>
      <c r="BW108" s="200">
        <f>AT108</f>
        <v>20000</v>
      </c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82" t="e">
        <f>BK108/AT108*100</f>
        <v>#VALUE!</v>
      </c>
      <c r="CJ108" s="88"/>
      <c r="CK108" s="88"/>
      <c r="CL108" s="88"/>
      <c r="CM108" s="89"/>
      <c r="CN108" s="89"/>
      <c r="CO108" s="89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</row>
    <row r="109" spans="1:129" s="83" customFormat="1" ht="42.75" customHeight="1">
      <c r="A109" s="186" t="s">
        <v>68</v>
      </c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81"/>
      <c r="AE109" s="252">
        <v>200</v>
      </c>
      <c r="AF109" s="252"/>
      <c r="AG109" s="252"/>
      <c r="AH109" s="252"/>
      <c r="AI109" s="252"/>
      <c r="AJ109" s="252"/>
      <c r="AK109" s="211" t="s">
        <v>462</v>
      </c>
      <c r="AL109" s="211"/>
      <c r="AM109" s="211"/>
      <c r="AN109" s="211"/>
      <c r="AO109" s="211"/>
      <c r="AP109" s="211"/>
      <c r="AQ109" s="211"/>
      <c r="AR109" s="211"/>
      <c r="AS109" s="211"/>
      <c r="AT109" s="188">
        <f>AT110</f>
        <v>20000</v>
      </c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8"/>
      <c r="BI109" s="188"/>
      <c r="BJ109" s="188"/>
      <c r="BK109" s="188" t="str">
        <f>BK110</f>
        <v>-</v>
      </c>
      <c r="BL109" s="188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>
        <f>AT109</f>
        <v>20000</v>
      </c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82" t="e">
        <f>BK109/AT109*100</f>
        <v>#VALUE!</v>
      </c>
      <c r="CJ109" s="84"/>
      <c r="CK109" s="84"/>
      <c r="CL109" s="84"/>
      <c r="CM109" s="85"/>
      <c r="CN109" s="85"/>
      <c r="CO109" s="85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</row>
    <row r="110" spans="1:129" s="83" customFormat="1" ht="37.5" customHeight="1">
      <c r="A110" s="267" t="s">
        <v>397</v>
      </c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81"/>
      <c r="AE110" s="252">
        <v>200</v>
      </c>
      <c r="AF110" s="252"/>
      <c r="AG110" s="252"/>
      <c r="AH110" s="252"/>
      <c r="AI110" s="252"/>
      <c r="AJ110" s="252"/>
      <c r="AK110" s="211" t="s">
        <v>463</v>
      </c>
      <c r="AL110" s="211"/>
      <c r="AM110" s="211"/>
      <c r="AN110" s="211"/>
      <c r="AO110" s="211"/>
      <c r="AP110" s="211"/>
      <c r="AQ110" s="211"/>
      <c r="AR110" s="211"/>
      <c r="AS110" s="211"/>
      <c r="AT110" s="188">
        <f>AT111</f>
        <v>20000</v>
      </c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 t="str">
        <f>BK111</f>
        <v>-</v>
      </c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>
        <f>AT110</f>
        <v>20000</v>
      </c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82" t="e">
        <f>BK110/AT110*100</f>
        <v>#VALUE!</v>
      </c>
      <c r="CJ110" s="84"/>
      <c r="CK110" s="84"/>
      <c r="CL110" s="84"/>
      <c r="CM110" s="85"/>
      <c r="CN110" s="85"/>
      <c r="CO110" s="85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</row>
    <row r="111" spans="1:129" s="83" customFormat="1" ht="22.5" customHeight="1">
      <c r="A111" s="186" t="s">
        <v>354</v>
      </c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81"/>
      <c r="AE111" s="252">
        <v>200</v>
      </c>
      <c r="AF111" s="252"/>
      <c r="AG111" s="252"/>
      <c r="AH111" s="252"/>
      <c r="AI111" s="252"/>
      <c r="AJ111" s="252"/>
      <c r="AK111" s="211" t="s">
        <v>464</v>
      </c>
      <c r="AL111" s="211"/>
      <c r="AM111" s="211"/>
      <c r="AN111" s="211"/>
      <c r="AO111" s="211"/>
      <c r="AP111" s="211"/>
      <c r="AQ111" s="211"/>
      <c r="AR111" s="211"/>
      <c r="AS111" s="211"/>
      <c r="AT111" s="188">
        <v>20000</v>
      </c>
      <c r="AU111" s="188"/>
      <c r="AV111" s="188"/>
      <c r="AW111" s="188"/>
      <c r="AX111" s="188"/>
      <c r="AY111" s="188"/>
      <c r="AZ111" s="188"/>
      <c r="BA111" s="188"/>
      <c r="BB111" s="188"/>
      <c r="BC111" s="188"/>
      <c r="BD111" s="188"/>
      <c r="BE111" s="188"/>
      <c r="BF111" s="188"/>
      <c r="BG111" s="188"/>
      <c r="BH111" s="188"/>
      <c r="BI111" s="188"/>
      <c r="BJ111" s="188"/>
      <c r="BK111" s="188" t="s">
        <v>276</v>
      </c>
      <c r="BL111" s="188"/>
      <c r="BM111" s="188"/>
      <c r="BN111" s="188"/>
      <c r="BO111" s="188"/>
      <c r="BP111" s="188"/>
      <c r="BQ111" s="188"/>
      <c r="BR111" s="188"/>
      <c r="BS111" s="188"/>
      <c r="BT111" s="188"/>
      <c r="BU111" s="188"/>
      <c r="BV111" s="188"/>
      <c r="BW111" s="188">
        <f>AT111</f>
        <v>20000</v>
      </c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8"/>
      <c r="CH111" s="82" t="e">
        <f>BK111/AT111*100</f>
        <v>#VALUE!</v>
      </c>
      <c r="CJ111" s="84"/>
      <c r="CK111" s="84"/>
      <c r="CL111" s="84"/>
      <c r="CM111" s="85"/>
      <c r="CN111" s="85"/>
      <c r="CO111" s="85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</row>
    <row r="112" spans="1:129" s="33" customFormat="1" ht="24.75" customHeight="1">
      <c r="A112" s="207" t="s">
        <v>9</v>
      </c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197">
        <v>200</v>
      </c>
      <c r="AF112" s="197"/>
      <c r="AG112" s="197"/>
      <c r="AH112" s="197"/>
      <c r="AI112" s="197"/>
      <c r="AJ112" s="197"/>
      <c r="AK112" s="194" t="s">
        <v>8</v>
      </c>
      <c r="AL112" s="194"/>
      <c r="AM112" s="194"/>
      <c r="AN112" s="194"/>
      <c r="AO112" s="194"/>
      <c r="AP112" s="194"/>
      <c r="AQ112" s="194"/>
      <c r="AR112" s="194"/>
      <c r="AS112" s="194"/>
      <c r="AT112" s="196">
        <f>AT113</f>
        <v>10743600</v>
      </c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>
        <f>BK113</f>
        <v>133818</v>
      </c>
      <c r="BL112" s="196"/>
      <c r="BM112" s="196"/>
      <c r="BN112" s="196"/>
      <c r="BO112" s="196"/>
      <c r="BP112" s="196"/>
      <c r="BQ112" s="196"/>
      <c r="BR112" s="196"/>
      <c r="BS112" s="196"/>
      <c r="BT112" s="196"/>
      <c r="BU112" s="196"/>
      <c r="BV112" s="196"/>
      <c r="BW112" s="196">
        <f>AT112-BK112</f>
        <v>10609782</v>
      </c>
      <c r="BX112" s="196"/>
      <c r="BY112" s="196"/>
      <c r="BZ112" s="196"/>
      <c r="CA112" s="196"/>
      <c r="CB112" s="196"/>
      <c r="CC112" s="196"/>
      <c r="CD112" s="196"/>
      <c r="CE112" s="196"/>
      <c r="CF112" s="196"/>
      <c r="CG112" s="196"/>
      <c r="CH112" s="43">
        <f t="shared" si="5"/>
        <v>1.2455601474366136</v>
      </c>
      <c r="CJ112" s="34"/>
      <c r="CK112" s="34"/>
      <c r="CL112" s="34"/>
      <c r="CM112" s="35"/>
      <c r="CN112" s="35"/>
      <c r="CO112" s="35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</row>
    <row r="113" spans="1:129" s="43" customFormat="1" ht="28.5" customHeight="1">
      <c r="A113" s="207" t="s">
        <v>106</v>
      </c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197">
        <v>200</v>
      </c>
      <c r="AF113" s="197"/>
      <c r="AG113" s="197"/>
      <c r="AH113" s="197"/>
      <c r="AI113" s="197"/>
      <c r="AJ113" s="197"/>
      <c r="AK113" s="194" t="s">
        <v>107</v>
      </c>
      <c r="AL113" s="194"/>
      <c r="AM113" s="194"/>
      <c r="AN113" s="194"/>
      <c r="AO113" s="194"/>
      <c r="AP113" s="194"/>
      <c r="AQ113" s="194"/>
      <c r="AR113" s="194"/>
      <c r="AS113" s="194"/>
      <c r="AT113" s="196">
        <f>AT114+AT122</f>
        <v>10743600</v>
      </c>
      <c r="AU113" s="196"/>
      <c r="AV113" s="196"/>
      <c r="AW113" s="196"/>
      <c r="AX113" s="196"/>
      <c r="AY113" s="196"/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196">
        <f>BK122</f>
        <v>133818</v>
      </c>
      <c r="BL113" s="196"/>
      <c r="BM113" s="196"/>
      <c r="BN113" s="196"/>
      <c r="BO113" s="196"/>
      <c r="BP113" s="196"/>
      <c r="BQ113" s="196"/>
      <c r="BR113" s="196"/>
      <c r="BS113" s="196"/>
      <c r="BT113" s="196"/>
      <c r="BU113" s="196"/>
      <c r="BV113" s="196"/>
      <c r="BW113" s="215">
        <f>AT113-BK113</f>
        <v>10609782</v>
      </c>
      <c r="BX113" s="216"/>
      <c r="BY113" s="216"/>
      <c r="BZ113" s="216"/>
      <c r="CA113" s="216"/>
      <c r="CB113" s="216"/>
      <c r="CC113" s="216"/>
      <c r="CD113" s="216"/>
      <c r="CE113" s="216"/>
      <c r="CF113" s="216"/>
      <c r="CG113" s="217"/>
      <c r="CH113" s="43">
        <f aca="true" t="shared" si="7" ref="CH113:CH158">BK113/AT113*100</f>
        <v>1.2455601474366136</v>
      </c>
      <c r="CJ113" s="47"/>
      <c r="CK113" s="47"/>
      <c r="CL113" s="47"/>
      <c r="CM113" s="45"/>
      <c r="CN113" s="45"/>
      <c r="CO113" s="45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</row>
    <row r="114" spans="1:129" s="43" customFormat="1" ht="28.5" customHeight="1">
      <c r="A114" s="207" t="s">
        <v>391</v>
      </c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197">
        <v>200</v>
      </c>
      <c r="AF114" s="197"/>
      <c r="AG114" s="197"/>
      <c r="AH114" s="197"/>
      <c r="AI114" s="197"/>
      <c r="AJ114" s="197"/>
      <c r="AK114" s="194" t="s">
        <v>108</v>
      </c>
      <c r="AL114" s="194"/>
      <c r="AM114" s="194"/>
      <c r="AN114" s="194"/>
      <c r="AO114" s="194"/>
      <c r="AP114" s="194"/>
      <c r="AQ114" s="194"/>
      <c r="AR114" s="194"/>
      <c r="AS114" s="194"/>
      <c r="AT114" s="196">
        <f>AT115</f>
        <v>10139600</v>
      </c>
      <c r="AU114" s="196"/>
      <c r="AV114" s="196"/>
      <c r="AW114" s="196"/>
      <c r="AX114" s="196"/>
      <c r="AY114" s="196"/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196" t="str">
        <f>BK115</f>
        <v>-</v>
      </c>
      <c r="BL114" s="196"/>
      <c r="BM114" s="196"/>
      <c r="BN114" s="196"/>
      <c r="BO114" s="196"/>
      <c r="BP114" s="196"/>
      <c r="BQ114" s="196"/>
      <c r="BR114" s="196"/>
      <c r="BS114" s="196"/>
      <c r="BT114" s="196"/>
      <c r="BU114" s="196"/>
      <c r="BV114" s="196"/>
      <c r="BW114" s="215">
        <f>AT114</f>
        <v>10139600</v>
      </c>
      <c r="BX114" s="216"/>
      <c r="BY114" s="216"/>
      <c r="BZ114" s="216"/>
      <c r="CA114" s="216"/>
      <c r="CB114" s="216"/>
      <c r="CC114" s="216"/>
      <c r="CD114" s="216"/>
      <c r="CE114" s="216"/>
      <c r="CF114" s="216"/>
      <c r="CG114" s="217"/>
      <c r="CH114" s="43" t="e">
        <f t="shared" si="7"/>
        <v>#VALUE!</v>
      </c>
      <c r="CJ114" s="47"/>
      <c r="CK114" s="47"/>
      <c r="CL114" s="47"/>
      <c r="CM114" s="45"/>
      <c r="CN114" s="45"/>
      <c r="CO114" s="45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</row>
    <row r="115" spans="1:129" ht="60" customHeight="1">
      <c r="A115" s="208" t="s">
        <v>110</v>
      </c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10"/>
      <c r="AE115" s="190">
        <v>200</v>
      </c>
      <c r="AF115" s="190"/>
      <c r="AG115" s="190"/>
      <c r="AH115" s="190"/>
      <c r="AI115" s="190"/>
      <c r="AJ115" s="190"/>
      <c r="AK115" s="193" t="s">
        <v>109</v>
      </c>
      <c r="AL115" s="193"/>
      <c r="AM115" s="193"/>
      <c r="AN115" s="193"/>
      <c r="AO115" s="193"/>
      <c r="AP115" s="193"/>
      <c r="AQ115" s="193"/>
      <c r="AR115" s="193"/>
      <c r="AS115" s="193"/>
      <c r="AT115" s="185">
        <f>AT116+AT119</f>
        <v>10139600</v>
      </c>
      <c r="AU115" s="185"/>
      <c r="AV115" s="185"/>
      <c r="AW115" s="185"/>
      <c r="AX115" s="185"/>
      <c r="AY115" s="185"/>
      <c r="AZ115" s="185"/>
      <c r="BA115" s="185"/>
      <c r="BB115" s="185"/>
      <c r="BC115" s="185"/>
      <c r="BD115" s="185"/>
      <c r="BE115" s="185"/>
      <c r="BF115" s="185"/>
      <c r="BG115" s="185"/>
      <c r="BH115" s="185"/>
      <c r="BI115" s="185"/>
      <c r="BJ115" s="185"/>
      <c r="BK115" s="185" t="str">
        <f>BK119</f>
        <v>-</v>
      </c>
      <c r="BL115" s="185"/>
      <c r="BM115" s="185"/>
      <c r="BN115" s="185"/>
      <c r="BO115" s="185"/>
      <c r="BP115" s="185"/>
      <c r="BQ115" s="185"/>
      <c r="BR115" s="185"/>
      <c r="BS115" s="185"/>
      <c r="BT115" s="185"/>
      <c r="BU115" s="185"/>
      <c r="BV115" s="185"/>
      <c r="BW115" s="212">
        <f aca="true" t="shared" si="8" ref="BW115:BW121">AT115</f>
        <v>10139600</v>
      </c>
      <c r="BX115" s="213"/>
      <c r="BY115" s="213"/>
      <c r="BZ115" s="213"/>
      <c r="CA115" s="213"/>
      <c r="CB115" s="213"/>
      <c r="CC115" s="213"/>
      <c r="CD115" s="213"/>
      <c r="CE115" s="213"/>
      <c r="CF115" s="213"/>
      <c r="CG115" s="214"/>
      <c r="CH115" s="43" t="e">
        <f t="shared" si="7"/>
        <v>#VALUE!</v>
      </c>
      <c r="CJ115" s="11"/>
      <c r="CK115" s="11"/>
      <c r="CL115" s="11"/>
      <c r="CM115" s="13"/>
      <c r="CN115" s="13"/>
      <c r="CO115" s="13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</row>
    <row r="116" spans="1:129" s="93" customFormat="1" ht="51.75" customHeight="1">
      <c r="A116" s="186" t="s">
        <v>483</v>
      </c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265">
        <v>200</v>
      </c>
      <c r="AF116" s="265"/>
      <c r="AG116" s="265"/>
      <c r="AH116" s="265"/>
      <c r="AI116" s="265"/>
      <c r="AJ116" s="265"/>
      <c r="AK116" s="211" t="s">
        <v>482</v>
      </c>
      <c r="AL116" s="211"/>
      <c r="AM116" s="211"/>
      <c r="AN116" s="211"/>
      <c r="AO116" s="211"/>
      <c r="AP116" s="211"/>
      <c r="AQ116" s="211"/>
      <c r="AR116" s="211"/>
      <c r="AS116" s="211"/>
      <c r="AT116" s="188">
        <f>AT117</f>
        <v>9251600</v>
      </c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 t="str">
        <f>BK117</f>
        <v>-</v>
      </c>
      <c r="BL116" s="188"/>
      <c r="BM116" s="188"/>
      <c r="BN116" s="188"/>
      <c r="BO116" s="188"/>
      <c r="BP116" s="188"/>
      <c r="BQ116" s="188"/>
      <c r="BR116" s="188"/>
      <c r="BS116" s="188"/>
      <c r="BT116" s="188"/>
      <c r="BU116" s="188"/>
      <c r="BV116" s="188"/>
      <c r="BW116" s="212">
        <f t="shared" si="8"/>
        <v>9251600</v>
      </c>
      <c r="BX116" s="213"/>
      <c r="BY116" s="213"/>
      <c r="BZ116" s="213"/>
      <c r="CA116" s="213"/>
      <c r="CB116" s="213"/>
      <c r="CC116" s="213"/>
      <c r="CD116" s="213"/>
      <c r="CE116" s="213"/>
      <c r="CF116" s="213"/>
      <c r="CG116" s="214"/>
      <c r="CH116" s="82" t="e">
        <f>BK116/AT116*100</f>
        <v>#VALUE!</v>
      </c>
      <c r="CJ116" s="94"/>
      <c r="CK116" s="94"/>
      <c r="CL116" s="94"/>
      <c r="CM116" s="95"/>
      <c r="CN116" s="95"/>
      <c r="CO116" s="95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4"/>
      <c r="DC116" s="94"/>
      <c r="DD116" s="94"/>
      <c r="DE116" s="94"/>
      <c r="DF116" s="94"/>
      <c r="DG116" s="94"/>
      <c r="DH116" s="94"/>
      <c r="DI116" s="94"/>
      <c r="DJ116" s="94"/>
      <c r="DK116" s="94"/>
      <c r="DL116" s="94"/>
      <c r="DM116" s="94"/>
      <c r="DN116" s="94"/>
      <c r="DO116" s="94"/>
      <c r="DP116" s="94"/>
      <c r="DQ116" s="94"/>
      <c r="DR116" s="94"/>
      <c r="DS116" s="94"/>
      <c r="DT116" s="94"/>
      <c r="DU116" s="94"/>
      <c r="DV116" s="94"/>
      <c r="DW116" s="94"/>
      <c r="DX116" s="94"/>
      <c r="DY116" s="94"/>
    </row>
    <row r="117" spans="1:129" s="93" customFormat="1" ht="35.25" customHeight="1">
      <c r="A117" s="186" t="s">
        <v>13</v>
      </c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265">
        <v>200</v>
      </c>
      <c r="AF117" s="265"/>
      <c r="AG117" s="265"/>
      <c r="AH117" s="265"/>
      <c r="AI117" s="265"/>
      <c r="AJ117" s="265"/>
      <c r="AK117" s="211" t="s">
        <v>481</v>
      </c>
      <c r="AL117" s="211"/>
      <c r="AM117" s="211"/>
      <c r="AN117" s="211"/>
      <c r="AO117" s="211"/>
      <c r="AP117" s="211"/>
      <c r="AQ117" s="211"/>
      <c r="AR117" s="211"/>
      <c r="AS117" s="211"/>
      <c r="AT117" s="188">
        <f>AT118</f>
        <v>9251600</v>
      </c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 t="str">
        <f>BK118</f>
        <v>-</v>
      </c>
      <c r="BL117" s="188"/>
      <c r="BM117" s="188"/>
      <c r="BN117" s="188"/>
      <c r="BO117" s="188"/>
      <c r="BP117" s="188"/>
      <c r="BQ117" s="188"/>
      <c r="BR117" s="188"/>
      <c r="BS117" s="188"/>
      <c r="BT117" s="188"/>
      <c r="BU117" s="188"/>
      <c r="BV117" s="188"/>
      <c r="BW117" s="212">
        <f t="shared" si="8"/>
        <v>9251600</v>
      </c>
      <c r="BX117" s="213"/>
      <c r="BY117" s="213"/>
      <c r="BZ117" s="213"/>
      <c r="CA117" s="213"/>
      <c r="CB117" s="213"/>
      <c r="CC117" s="213"/>
      <c r="CD117" s="213"/>
      <c r="CE117" s="213"/>
      <c r="CF117" s="213"/>
      <c r="CG117" s="214"/>
      <c r="CH117" s="82" t="e">
        <f>BK117/AT117*100</f>
        <v>#VALUE!</v>
      </c>
      <c r="CJ117" s="94"/>
      <c r="CK117" s="94"/>
      <c r="CL117" s="94"/>
      <c r="CM117" s="95"/>
      <c r="CN117" s="95"/>
      <c r="CO117" s="95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4"/>
      <c r="DC117" s="94"/>
      <c r="DD117" s="94"/>
      <c r="DE117" s="94"/>
      <c r="DF117" s="94"/>
      <c r="DG117" s="94"/>
      <c r="DH117" s="94"/>
      <c r="DI117" s="94"/>
      <c r="DJ117" s="94"/>
      <c r="DK117" s="94"/>
      <c r="DL117" s="94"/>
      <c r="DM117" s="94"/>
      <c r="DN117" s="94"/>
      <c r="DO117" s="94"/>
      <c r="DP117" s="94"/>
      <c r="DQ117" s="94"/>
      <c r="DR117" s="94"/>
      <c r="DS117" s="94"/>
      <c r="DT117" s="94"/>
      <c r="DU117" s="94"/>
      <c r="DV117" s="94"/>
      <c r="DW117" s="94"/>
      <c r="DX117" s="94"/>
      <c r="DY117" s="94"/>
    </row>
    <row r="118" spans="1:129" s="93" customFormat="1" ht="35.25" customHeight="1">
      <c r="A118" s="186" t="s">
        <v>354</v>
      </c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265">
        <v>200</v>
      </c>
      <c r="AF118" s="265"/>
      <c r="AG118" s="265"/>
      <c r="AH118" s="265"/>
      <c r="AI118" s="265"/>
      <c r="AJ118" s="265"/>
      <c r="AK118" s="211" t="s">
        <v>480</v>
      </c>
      <c r="AL118" s="211"/>
      <c r="AM118" s="211"/>
      <c r="AN118" s="211"/>
      <c r="AO118" s="211"/>
      <c r="AP118" s="211"/>
      <c r="AQ118" s="211"/>
      <c r="AR118" s="211"/>
      <c r="AS118" s="211"/>
      <c r="AT118" s="188">
        <v>9251600</v>
      </c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 t="s">
        <v>276</v>
      </c>
      <c r="BL118" s="188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8"/>
      <c r="BW118" s="212">
        <f t="shared" si="8"/>
        <v>9251600</v>
      </c>
      <c r="BX118" s="213"/>
      <c r="BY118" s="213"/>
      <c r="BZ118" s="213"/>
      <c r="CA118" s="213"/>
      <c r="CB118" s="213"/>
      <c r="CC118" s="213"/>
      <c r="CD118" s="213"/>
      <c r="CE118" s="213"/>
      <c r="CF118" s="213"/>
      <c r="CG118" s="214"/>
      <c r="CH118" s="82" t="e">
        <f>BK118/AT118*100</f>
        <v>#VALUE!</v>
      </c>
      <c r="CJ118" s="94"/>
      <c r="CK118" s="94"/>
      <c r="CL118" s="94"/>
      <c r="CM118" s="95"/>
      <c r="CN118" s="95"/>
      <c r="CO118" s="95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4"/>
      <c r="DC118" s="94"/>
      <c r="DD118" s="94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4"/>
      <c r="DQ118" s="94"/>
      <c r="DR118" s="94"/>
      <c r="DS118" s="94"/>
      <c r="DT118" s="94"/>
      <c r="DU118" s="94"/>
      <c r="DV118" s="94"/>
      <c r="DW118" s="94"/>
      <c r="DX118" s="94"/>
      <c r="DY118" s="94"/>
    </row>
    <row r="119" spans="1:129" ht="51.75" customHeight="1">
      <c r="A119" s="189" t="s">
        <v>68</v>
      </c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90">
        <v>200</v>
      </c>
      <c r="AF119" s="190"/>
      <c r="AG119" s="190"/>
      <c r="AH119" s="190"/>
      <c r="AI119" s="190"/>
      <c r="AJ119" s="190"/>
      <c r="AK119" s="193" t="s">
        <v>192</v>
      </c>
      <c r="AL119" s="193"/>
      <c r="AM119" s="193"/>
      <c r="AN119" s="193"/>
      <c r="AO119" s="193"/>
      <c r="AP119" s="193"/>
      <c r="AQ119" s="193"/>
      <c r="AR119" s="193"/>
      <c r="AS119" s="193"/>
      <c r="AT119" s="185">
        <f>AT120</f>
        <v>888000</v>
      </c>
      <c r="AU119" s="185"/>
      <c r="AV119" s="185"/>
      <c r="AW119" s="185"/>
      <c r="AX119" s="185"/>
      <c r="AY119" s="185"/>
      <c r="AZ119" s="185"/>
      <c r="BA119" s="185"/>
      <c r="BB119" s="185"/>
      <c r="BC119" s="185"/>
      <c r="BD119" s="185"/>
      <c r="BE119" s="185"/>
      <c r="BF119" s="185"/>
      <c r="BG119" s="185"/>
      <c r="BH119" s="185"/>
      <c r="BI119" s="185"/>
      <c r="BJ119" s="185"/>
      <c r="BK119" s="185" t="str">
        <f>BK120</f>
        <v>-</v>
      </c>
      <c r="BL119" s="185"/>
      <c r="BM119" s="185"/>
      <c r="BN119" s="185"/>
      <c r="BO119" s="185"/>
      <c r="BP119" s="185"/>
      <c r="BQ119" s="185"/>
      <c r="BR119" s="185"/>
      <c r="BS119" s="185"/>
      <c r="BT119" s="185"/>
      <c r="BU119" s="185"/>
      <c r="BV119" s="185"/>
      <c r="BW119" s="212">
        <f t="shared" si="8"/>
        <v>888000</v>
      </c>
      <c r="BX119" s="213"/>
      <c r="BY119" s="213"/>
      <c r="BZ119" s="213"/>
      <c r="CA119" s="213"/>
      <c r="CB119" s="213"/>
      <c r="CC119" s="213"/>
      <c r="CD119" s="213"/>
      <c r="CE119" s="213"/>
      <c r="CF119" s="213"/>
      <c r="CG119" s="214"/>
      <c r="CH119" s="43" t="e">
        <f t="shared" si="7"/>
        <v>#VALUE!</v>
      </c>
      <c r="CJ119" s="11"/>
      <c r="CK119" s="11"/>
      <c r="CL119" s="11"/>
      <c r="CM119" s="13"/>
      <c r="CN119" s="13"/>
      <c r="CO119" s="13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</row>
    <row r="120" spans="1:129" ht="35.25" customHeight="1">
      <c r="A120" s="189" t="s">
        <v>13</v>
      </c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90">
        <v>200</v>
      </c>
      <c r="AF120" s="190"/>
      <c r="AG120" s="190"/>
      <c r="AH120" s="190"/>
      <c r="AI120" s="190"/>
      <c r="AJ120" s="190"/>
      <c r="AK120" s="193" t="s">
        <v>191</v>
      </c>
      <c r="AL120" s="193"/>
      <c r="AM120" s="193"/>
      <c r="AN120" s="193"/>
      <c r="AO120" s="193"/>
      <c r="AP120" s="193"/>
      <c r="AQ120" s="193"/>
      <c r="AR120" s="193"/>
      <c r="AS120" s="193"/>
      <c r="AT120" s="185">
        <f>AT121</f>
        <v>888000</v>
      </c>
      <c r="AU120" s="185"/>
      <c r="AV120" s="185"/>
      <c r="AW120" s="185"/>
      <c r="AX120" s="185"/>
      <c r="AY120" s="185"/>
      <c r="AZ120" s="185"/>
      <c r="BA120" s="185"/>
      <c r="BB120" s="185"/>
      <c r="BC120" s="185"/>
      <c r="BD120" s="185"/>
      <c r="BE120" s="185"/>
      <c r="BF120" s="185"/>
      <c r="BG120" s="185"/>
      <c r="BH120" s="185"/>
      <c r="BI120" s="185"/>
      <c r="BJ120" s="185"/>
      <c r="BK120" s="185" t="str">
        <f>BK121</f>
        <v>-</v>
      </c>
      <c r="BL120" s="185"/>
      <c r="BM120" s="185"/>
      <c r="BN120" s="185"/>
      <c r="BO120" s="185"/>
      <c r="BP120" s="185"/>
      <c r="BQ120" s="185"/>
      <c r="BR120" s="185"/>
      <c r="BS120" s="185"/>
      <c r="BT120" s="185"/>
      <c r="BU120" s="185"/>
      <c r="BV120" s="185"/>
      <c r="BW120" s="212">
        <f t="shared" si="8"/>
        <v>888000</v>
      </c>
      <c r="BX120" s="213"/>
      <c r="BY120" s="213"/>
      <c r="BZ120" s="213"/>
      <c r="CA120" s="213"/>
      <c r="CB120" s="213"/>
      <c r="CC120" s="213"/>
      <c r="CD120" s="213"/>
      <c r="CE120" s="213"/>
      <c r="CF120" s="213"/>
      <c r="CG120" s="214"/>
      <c r="CH120" s="43" t="e">
        <f t="shared" si="7"/>
        <v>#VALUE!</v>
      </c>
      <c r="CJ120" s="11"/>
      <c r="CK120" s="11"/>
      <c r="CL120" s="11"/>
      <c r="CM120" s="13"/>
      <c r="CN120" s="13"/>
      <c r="CO120" s="13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</row>
    <row r="121" spans="1:129" ht="35.25" customHeight="1">
      <c r="A121" s="189" t="s">
        <v>354</v>
      </c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90">
        <v>200</v>
      </c>
      <c r="AF121" s="190"/>
      <c r="AG121" s="190"/>
      <c r="AH121" s="190"/>
      <c r="AI121" s="190"/>
      <c r="AJ121" s="190"/>
      <c r="AK121" s="193" t="s">
        <v>190</v>
      </c>
      <c r="AL121" s="193"/>
      <c r="AM121" s="193"/>
      <c r="AN121" s="193"/>
      <c r="AO121" s="193"/>
      <c r="AP121" s="193"/>
      <c r="AQ121" s="193"/>
      <c r="AR121" s="193"/>
      <c r="AS121" s="193"/>
      <c r="AT121" s="185">
        <v>888000</v>
      </c>
      <c r="AU121" s="185"/>
      <c r="AV121" s="185"/>
      <c r="AW121" s="185"/>
      <c r="AX121" s="185"/>
      <c r="AY121" s="185"/>
      <c r="AZ121" s="185"/>
      <c r="BA121" s="185"/>
      <c r="BB121" s="185"/>
      <c r="BC121" s="185"/>
      <c r="BD121" s="185"/>
      <c r="BE121" s="185"/>
      <c r="BF121" s="185"/>
      <c r="BG121" s="185"/>
      <c r="BH121" s="185"/>
      <c r="BI121" s="185"/>
      <c r="BJ121" s="185"/>
      <c r="BK121" s="185" t="s">
        <v>276</v>
      </c>
      <c r="BL121" s="185"/>
      <c r="BM121" s="185"/>
      <c r="BN121" s="185"/>
      <c r="BO121" s="185"/>
      <c r="BP121" s="185"/>
      <c r="BQ121" s="185"/>
      <c r="BR121" s="185"/>
      <c r="BS121" s="185"/>
      <c r="BT121" s="185"/>
      <c r="BU121" s="185"/>
      <c r="BV121" s="185"/>
      <c r="BW121" s="212">
        <f t="shared" si="8"/>
        <v>888000</v>
      </c>
      <c r="BX121" s="213"/>
      <c r="BY121" s="213"/>
      <c r="BZ121" s="213"/>
      <c r="CA121" s="213"/>
      <c r="CB121" s="213"/>
      <c r="CC121" s="213"/>
      <c r="CD121" s="213"/>
      <c r="CE121" s="213"/>
      <c r="CF121" s="213"/>
      <c r="CG121" s="214"/>
      <c r="CH121" s="43" t="e">
        <f t="shared" si="7"/>
        <v>#VALUE!</v>
      </c>
      <c r="CJ121" s="11"/>
      <c r="CK121" s="11"/>
      <c r="CL121" s="11"/>
      <c r="CM121" s="13"/>
      <c r="CN121" s="13"/>
      <c r="CO121" s="13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</row>
    <row r="122" spans="1:129" s="43" customFormat="1" ht="35.25" customHeight="1">
      <c r="A122" s="207" t="s">
        <v>434</v>
      </c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197">
        <v>200</v>
      </c>
      <c r="AF122" s="197"/>
      <c r="AG122" s="197"/>
      <c r="AH122" s="197"/>
      <c r="AI122" s="197"/>
      <c r="AJ122" s="197"/>
      <c r="AK122" s="194" t="s">
        <v>111</v>
      </c>
      <c r="AL122" s="194"/>
      <c r="AM122" s="194"/>
      <c r="AN122" s="194"/>
      <c r="AO122" s="194"/>
      <c r="AP122" s="194"/>
      <c r="AQ122" s="194"/>
      <c r="AR122" s="194"/>
      <c r="AS122" s="194"/>
      <c r="AT122" s="196">
        <f>AT123</f>
        <v>604000</v>
      </c>
      <c r="AU122" s="196"/>
      <c r="AV122" s="196"/>
      <c r="AW122" s="196"/>
      <c r="AX122" s="196"/>
      <c r="AY122" s="196"/>
      <c r="AZ122" s="196"/>
      <c r="BA122" s="196"/>
      <c r="BB122" s="196"/>
      <c r="BC122" s="196"/>
      <c r="BD122" s="196"/>
      <c r="BE122" s="196"/>
      <c r="BF122" s="196"/>
      <c r="BG122" s="196"/>
      <c r="BH122" s="196"/>
      <c r="BI122" s="196"/>
      <c r="BJ122" s="196"/>
      <c r="BK122" s="196">
        <f>BK123</f>
        <v>133818</v>
      </c>
      <c r="BL122" s="196"/>
      <c r="BM122" s="196"/>
      <c r="BN122" s="196"/>
      <c r="BO122" s="196"/>
      <c r="BP122" s="196"/>
      <c r="BQ122" s="196"/>
      <c r="BR122" s="196"/>
      <c r="BS122" s="196"/>
      <c r="BT122" s="196"/>
      <c r="BU122" s="196"/>
      <c r="BV122" s="196"/>
      <c r="BW122" s="215">
        <f>AT122-BK122</f>
        <v>470182</v>
      </c>
      <c r="BX122" s="216"/>
      <c r="BY122" s="216"/>
      <c r="BZ122" s="216"/>
      <c r="CA122" s="216"/>
      <c r="CB122" s="216"/>
      <c r="CC122" s="216"/>
      <c r="CD122" s="216"/>
      <c r="CE122" s="216"/>
      <c r="CF122" s="216"/>
      <c r="CG122" s="217"/>
      <c r="CH122" s="43">
        <f t="shared" si="7"/>
        <v>22.155298013245034</v>
      </c>
      <c r="CJ122" s="47"/>
      <c r="CK122" s="47"/>
      <c r="CL122" s="47"/>
      <c r="CM122" s="45"/>
      <c r="CN122" s="45"/>
      <c r="CO122" s="45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</row>
    <row r="123" spans="1:129" ht="60.75" customHeight="1">
      <c r="A123" s="189" t="s">
        <v>399</v>
      </c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90">
        <v>200</v>
      </c>
      <c r="AF123" s="190"/>
      <c r="AG123" s="190"/>
      <c r="AH123" s="190"/>
      <c r="AI123" s="190"/>
      <c r="AJ123" s="190"/>
      <c r="AK123" s="193" t="s">
        <v>112</v>
      </c>
      <c r="AL123" s="193"/>
      <c r="AM123" s="193"/>
      <c r="AN123" s="193"/>
      <c r="AO123" s="193"/>
      <c r="AP123" s="193"/>
      <c r="AQ123" s="193"/>
      <c r="AR123" s="193"/>
      <c r="AS123" s="193"/>
      <c r="AT123" s="185">
        <f>AT124</f>
        <v>604000</v>
      </c>
      <c r="AU123" s="185"/>
      <c r="AV123" s="185"/>
      <c r="AW123" s="185"/>
      <c r="AX123" s="185"/>
      <c r="AY123" s="185"/>
      <c r="AZ123" s="185"/>
      <c r="BA123" s="185"/>
      <c r="BB123" s="185"/>
      <c r="BC123" s="185"/>
      <c r="BD123" s="185"/>
      <c r="BE123" s="185"/>
      <c r="BF123" s="185"/>
      <c r="BG123" s="185"/>
      <c r="BH123" s="185"/>
      <c r="BI123" s="185"/>
      <c r="BJ123" s="185"/>
      <c r="BK123" s="185">
        <f>BK124</f>
        <v>133818</v>
      </c>
      <c r="BL123" s="185"/>
      <c r="BM123" s="185"/>
      <c r="BN123" s="185"/>
      <c r="BO123" s="185"/>
      <c r="BP123" s="185"/>
      <c r="BQ123" s="185"/>
      <c r="BR123" s="185"/>
      <c r="BS123" s="185"/>
      <c r="BT123" s="185"/>
      <c r="BU123" s="185"/>
      <c r="BV123" s="185"/>
      <c r="BW123" s="212">
        <f aca="true" t="shared" si="9" ref="BW123:BW129">AT123-BK123</f>
        <v>470182</v>
      </c>
      <c r="BX123" s="213"/>
      <c r="BY123" s="213"/>
      <c r="BZ123" s="213"/>
      <c r="CA123" s="213"/>
      <c r="CB123" s="213"/>
      <c r="CC123" s="213"/>
      <c r="CD123" s="213"/>
      <c r="CE123" s="213"/>
      <c r="CF123" s="213"/>
      <c r="CG123" s="214"/>
      <c r="CH123" s="43">
        <f t="shared" si="7"/>
        <v>22.155298013245034</v>
      </c>
      <c r="CJ123" s="11"/>
      <c r="CK123" s="11"/>
      <c r="CL123" s="11"/>
      <c r="CM123" s="13"/>
      <c r="CN123" s="13"/>
      <c r="CO123" s="13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</row>
    <row r="124" spans="1:129" ht="48" customHeight="1">
      <c r="A124" s="189" t="s">
        <v>68</v>
      </c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90">
        <v>200</v>
      </c>
      <c r="AF124" s="190"/>
      <c r="AG124" s="190"/>
      <c r="AH124" s="190"/>
      <c r="AI124" s="190"/>
      <c r="AJ124" s="190"/>
      <c r="AK124" s="193" t="s">
        <v>113</v>
      </c>
      <c r="AL124" s="193"/>
      <c r="AM124" s="193"/>
      <c r="AN124" s="193"/>
      <c r="AO124" s="193"/>
      <c r="AP124" s="193"/>
      <c r="AQ124" s="193"/>
      <c r="AR124" s="193"/>
      <c r="AS124" s="193"/>
      <c r="AT124" s="185">
        <f>AT125</f>
        <v>604000</v>
      </c>
      <c r="AU124" s="185"/>
      <c r="AV124" s="185"/>
      <c r="AW124" s="185"/>
      <c r="AX124" s="185"/>
      <c r="AY124" s="185"/>
      <c r="AZ124" s="185"/>
      <c r="BA124" s="185"/>
      <c r="BB124" s="185"/>
      <c r="BC124" s="185"/>
      <c r="BD124" s="185"/>
      <c r="BE124" s="185"/>
      <c r="BF124" s="185"/>
      <c r="BG124" s="185"/>
      <c r="BH124" s="185"/>
      <c r="BI124" s="185"/>
      <c r="BJ124" s="185"/>
      <c r="BK124" s="185">
        <f>BK125</f>
        <v>133818</v>
      </c>
      <c r="BL124" s="185"/>
      <c r="BM124" s="185"/>
      <c r="BN124" s="185"/>
      <c r="BO124" s="185"/>
      <c r="BP124" s="185"/>
      <c r="BQ124" s="185"/>
      <c r="BR124" s="185"/>
      <c r="BS124" s="185"/>
      <c r="BT124" s="185"/>
      <c r="BU124" s="185"/>
      <c r="BV124" s="185"/>
      <c r="BW124" s="212">
        <f t="shared" si="9"/>
        <v>470182</v>
      </c>
      <c r="BX124" s="213"/>
      <c r="BY124" s="213"/>
      <c r="BZ124" s="213"/>
      <c r="CA124" s="213"/>
      <c r="CB124" s="213"/>
      <c r="CC124" s="213"/>
      <c r="CD124" s="213"/>
      <c r="CE124" s="213"/>
      <c r="CF124" s="213"/>
      <c r="CG124" s="214"/>
      <c r="CH124" s="43">
        <f t="shared" si="7"/>
        <v>22.155298013245034</v>
      </c>
      <c r="CJ124" s="11"/>
      <c r="CK124" s="11"/>
      <c r="CL124" s="11"/>
      <c r="CM124" s="13"/>
      <c r="CN124" s="13"/>
      <c r="CO124" s="13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</row>
    <row r="125" spans="1:129" ht="29.25" customHeight="1">
      <c r="A125" s="189" t="s">
        <v>13</v>
      </c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90">
        <v>200</v>
      </c>
      <c r="AF125" s="190"/>
      <c r="AG125" s="190"/>
      <c r="AH125" s="190"/>
      <c r="AI125" s="190"/>
      <c r="AJ125" s="190"/>
      <c r="AK125" s="193" t="s">
        <v>114</v>
      </c>
      <c r="AL125" s="193"/>
      <c r="AM125" s="193"/>
      <c r="AN125" s="193"/>
      <c r="AO125" s="193"/>
      <c r="AP125" s="193"/>
      <c r="AQ125" s="193"/>
      <c r="AR125" s="193"/>
      <c r="AS125" s="193"/>
      <c r="AT125" s="185">
        <f>AT126</f>
        <v>604000</v>
      </c>
      <c r="AU125" s="185"/>
      <c r="AV125" s="185"/>
      <c r="AW125" s="185"/>
      <c r="AX125" s="185"/>
      <c r="AY125" s="185"/>
      <c r="AZ125" s="185"/>
      <c r="BA125" s="185"/>
      <c r="BB125" s="185"/>
      <c r="BC125" s="185"/>
      <c r="BD125" s="185"/>
      <c r="BE125" s="185"/>
      <c r="BF125" s="185"/>
      <c r="BG125" s="185"/>
      <c r="BH125" s="185"/>
      <c r="BI125" s="185"/>
      <c r="BJ125" s="185"/>
      <c r="BK125" s="185">
        <f>BK126</f>
        <v>133818</v>
      </c>
      <c r="BL125" s="185"/>
      <c r="BM125" s="185"/>
      <c r="BN125" s="185"/>
      <c r="BO125" s="185"/>
      <c r="BP125" s="185"/>
      <c r="BQ125" s="185"/>
      <c r="BR125" s="185"/>
      <c r="BS125" s="185"/>
      <c r="BT125" s="185"/>
      <c r="BU125" s="185"/>
      <c r="BV125" s="185"/>
      <c r="BW125" s="212">
        <f t="shared" si="9"/>
        <v>470182</v>
      </c>
      <c r="BX125" s="213"/>
      <c r="BY125" s="213"/>
      <c r="BZ125" s="213"/>
      <c r="CA125" s="213"/>
      <c r="CB125" s="213"/>
      <c r="CC125" s="213"/>
      <c r="CD125" s="213"/>
      <c r="CE125" s="213"/>
      <c r="CF125" s="213"/>
      <c r="CG125" s="214"/>
      <c r="CH125" s="43">
        <f t="shared" si="7"/>
        <v>22.155298013245034</v>
      </c>
      <c r="CJ125" s="11"/>
      <c r="CK125" s="11"/>
      <c r="CL125" s="11"/>
      <c r="CM125" s="13"/>
      <c r="CN125" s="13"/>
      <c r="CO125" s="13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</row>
    <row r="126" spans="1:129" ht="31.5" customHeight="1">
      <c r="A126" s="189" t="s">
        <v>354</v>
      </c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90">
        <v>200</v>
      </c>
      <c r="AF126" s="190"/>
      <c r="AG126" s="190"/>
      <c r="AH126" s="190"/>
      <c r="AI126" s="190"/>
      <c r="AJ126" s="190"/>
      <c r="AK126" s="193" t="s">
        <v>115</v>
      </c>
      <c r="AL126" s="193"/>
      <c r="AM126" s="193"/>
      <c r="AN126" s="193"/>
      <c r="AO126" s="193"/>
      <c r="AP126" s="193"/>
      <c r="AQ126" s="193"/>
      <c r="AR126" s="193"/>
      <c r="AS126" s="193"/>
      <c r="AT126" s="185">
        <v>604000</v>
      </c>
      <c r="AU126" s="185"/>
      <c r="AV126" s="185"/>
      <c r="AW126" s="185"/>
      <c r="AX126" s="185"/>
      <c r="AY126" s="185"/>
      <c r="AZ126" s="185"/>
      <c r="BA126" s="185"/>
      <c r="BB126" s="185"/>
      <c r="BC126" s="185"/>
      <c r="BD126" s="185"/>
      <c r="BE126" s="185"/>
      <c r="BF126" s="185"/>
      <c r="BG126" s="185"/>
      <c r="BH126" s="185"/>
      <c r="BI126" s="185"/>
      <c r="BJ126" s="185"/>
      <c r="BK126" s="185">
        <v>133818</v>
      </c>
      <c r="BL126" s="185"/>
      <c r="BM126" s="185"/>
      <c r="BN126" s="185"/>
      <c r="BO126" s="185"/>
      <c r="BP126" s="185"/>
      <c r="BQ126" s="185"/>
      <c r="BR126" s="185"/>
      <c r="BS126" s="185"/>
      <c r="BT126" s="185"/>
      <c r="BU126" s="185"/>
      <c r="BV126" s="185"/>
      <c r="BW126" s="212">
        <f t="shared" si="9"/>
        <v>470182</v>
      </c>
      <c r="BX126" s="213"/>
      <c r="BY126" s="213"/>
      <c r="BZ126" s="213"/>
      <c r="CA126" s="213"/>
      <c r="CB126" s="213"/>
      <c r="CC126" s="213"/>
      <c r="CD126" s="213"/>
      <c r="CE126" s="213"/>
      <c r="CF126" s="213"/>
      <c r="CG126" s="214"/>
      <c r="CH126" s="43">
        <f t="shared" si="7"/>
        <v>22.155298013245034</v>
      </c>
      <c r="CJ126" s="11"/>
      <c r="CK126" s="11"/>
      <c r="CL126" s="11"/>
      <c r="CM126" s="13"/>
      <c r="CN126" s="13"/>
      <c r="CO126" s="13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</row>
    <row r="127" spans="1:129" s="33" customFormat="1" ht="22.5" customHeight="1">
      <c r="A127" s="207" t="s">
        <v>394</v>
      </c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  <c r="AB127" s="207"/>
      <c r="AC127" s="207"/>
      <c r="AD127" s="66"/>
      <c r="AE127" s="197">
        <v>200</v>
      </c>
      <c r="AF127" s="197"/>
      <c r="AG127" s="197"/>
      <c r="AH127" s="197"/>
      <c r="AI127" s="197"/>
      <c r="AJ127" s="197"/>
      <c r="AK127" s="194" t="s">
        <v>393</v>
      </c>
      <c r="AL127" s="194"/>
      <c r="AM127" s="194"/>
      <c r="AN127" s="194"/>
      <c r="AO127" s="194"/>
      <c r="AP127" s="194"/>
      <c r="AQ127" s="194"/>
      <c r="AR127" s="194"/>
      <c r="AS127" s="194"/>
      <c r="AT127" s="196">
        <f>AT128+AT146</f>
        <v>15189600</v>
      </c>
      <c r="AU127" s="196"/>
      <c r="AV127" s="196"/>
      <c r="AW127" s="196"/>
      <c r="AX127" s="196"/>
      <c r="AY127" s="196"/>
      <c r="AZ127" s="196"/>
      <c r="BA127" s="196"/>
      <c r="BB127" s="196"/>
      <c r="BC127" s="196"/>
      <c r="BD127" s="196"/>
      <c r="BE127" s="196"/>
      <c r="BF127" s="196"/>
      <c r="BG127" s="196"/>
      <c r="BH127" s="196"/>
      <c r="BI127" s="196"/>
      <c r="BJ127" s="196"/>
      <c r="BK127" s="196">
        <f>BK128+BK146</f>
        <v>473114.68999999994</v>
      </c>
      <c r="BL127" s="196"/>
      <c r="BM127" s="196"/>
      <c r="BN127" s="196"/>
      <c r="BO127" s="196"/>
      <c r="BP127" s="196"/>
      <c r="BQ127" s="196"/>
      <c r="BR127" s="196"/>
      <c r="BS127" s="196"/>
      <c r="BT127" s="196"/>
      <c r="BU127" s="196"/>
      <c r="BV127" s="196"/>
      <c r="BW127" s="215">
        <f t="shared" si="9"/>
        <v>14716485.31</v>
      </c>
      <c r="BX127" s="216"/>
      <c r="BY127" s="216"/>
      <c r="BZ127" s="216"/>
      <c r="CA127" s="216"/>
      <c r="CB127" s="216"/>
      <c r="CC127" s="216"/>
      <c r="CD127" s="216"/>
      <c r="CE127" s="216"/>
      <c r="CF127" s="216"/>
      <c r="CG127" s="217"/>
      <c r="CH127" s="43">
        <f t="shared" si="7"/>
        <v>3.114727774266603</v>
      </c>
      <c r="CJ127" s="34"/>
      <c r="CK127" s="34"/>
      <c r="CL127" s="34"/>
      <c r="CM127" s="35"/>
      <c r="CN127" s="35"/>
      <c r="CO127" s="35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</row>
    <row r="128" spans="1:129" s="33" customFormat="1" ht="24" customHeight="1">
      <c r="A128" s="207" t="s">
        <v>361</v>
      </c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66"/>
      <c r="AE128" s="197">
        <v>200</v>
      </c>
      <c r="AF128" s="197"/>
      <c r="AG128" s="197"/>
      <c r="AH128" s="197"/>
      <c r="AI128" s="197"/>
      <c r="AJ128" s="197"/>
      <c r="AK128" s="194" t="s">
        <v>362</v>
      </c>
      <c r="AL128" s="194"/>
      <c r="AM128" s="194"/>
      <c r="AN128" s="194"/>
      <c r="AO128" s="194"/>
      <c r="AP128" s="194"/>
      <c r="AQ128" s="194"/>
      <c r="AR128" s="194"/>
      <c r="AS128" s="194"/>
      <c r="AT128" s="196">
        <f>AT129+AT134+AT140</f>
        <v>7538200</v>
      </c>
      <c r="AU128" s="196"/>
      <c r="AV128" s="196"/>
      <c r="AW128" s="196"/>
      <c r="AX128" s="196"/>
      <c r="AY128" s="196"/>
      <c r="AZ128" s="196"/>
      <c r="BA128" s="196"/>
      <c r="BB128" s="196"/>
      <c r="BC128" s="196"/>
      <c r="BD128" s="196"/>
      <c r="BE128" s="196"/>
      <c r="BF128" s="196"/>
      <c r="BG128" s="196"/>
      <c r="BH128" s="196"/>
      <c r="BI128" s="196"/>
      <c r="BJ128" s="196"/>
      <c r="BK128" s="196">
        <f>BK129</f>
        <v>103648.97</v>
      </c>
      <c r="BL128" s="196"/>
      <c r="BM128" s="196"/>
      <c r="BN128" s="196"/>
      <c r="BO128" s="196"/>
      <c r="BP128" s="196"/>
      <c r="BQ128" s="196"/>
      <c r="BR128" s="196"/>
      <c r="BS128" s="196"/>
      <c r="BT128" s="196"/>
      <c r="BU128" s="196"/>
      <c r="BV128" s="196"/>
      <c r="BW128" s="215">
        <f t="shared" si="9"/>
        <v>7434551.03</v>
      </c>
      <c r="BX128" s="216"/>
      <c r="BY128" s="216"/>
      <c r="BZ128" s="216"/>
      <c r="CA128" s="216"/>
      <c r="CB128" s="216"/>
      <c r="CC128" s="216"/>
      <c r="CD128" s="216"/>
      <c r="CE128" s="216"/>
      <c r="CF128" s="216"/>
      <c r="CG128" s="217"/>
      <c r="CH128" s="43">
        <f t="shared" si="7"/>
        <v>1.374983019819055</v>
      </c>
      <c r="CJ128" s="37"/>
      <c r="CK128" s="37"/>
      <c r="CL128" s="37"/>
      <c r="CM128" s="35"/>
      <c r="CN128" s="35"/>
      <c r="CO128" s="35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</row>
    <row r="129" spans="1:129" s="33" customFormat="1" ht="32.25" customHeight="1">
      <c r="A129" s="235" t="s">
        <v>198</v>
      </c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5"/>
      <c r="Z129" s="235"/>
      <c r="AA129" s="235"/>
      <c r="AB129" s="235"/>
      <c r="AC129" s="235"/>
      <c r="AD129" s="8"/>
      <c r="AE129" s="198">
        <v>200</v>
      </c>
      <c r="AF129" s="198"/>
      <c r="AG129" s="198"/>
      <c r="AH129" s="198"/>
      <c r="AI129" s="198"/>
      <c r="AJ129" s="198"/>
      <c r="AK129" s="195" t="s">
        <v>195</v>
      </c>
      <c r="AL129" s="195"/>
      <c r="AM129" s="195"/>
      <c r="AN129" s="195"/>
      <c r="AO129" s="195"/>
      <c r="AP129" s="195"/>
      <c r="AQ129" s="195"/>
      <c r="AR129" s="195"/>
      <c r="AS129" s="195"/>
      <c r="AT129" s="192">
        <f>AT130</f>
        <v>103700</v>
      </c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H129" s="192"/>
      <c r="BI129" s="192"/>
      <c r="BJ129" s="192"/>
      <c r="BK129" s="192">
        <f>BK130</f>
        <v>103648.97</v>
      </c>
      <c r="BL129" s="192"/>
      <c r="BM129" s="192"/>
      <c r="BN129" s="192"/>
      <c r="BO129" s="192"/>
      <c r="BP129" s="192"/>
      <c r="BQ129" s="192"/>
      <c r="BR129" s="192"/>
      <c r="BS129" s="192"/>
      <c r="BT129" s="192"/>
      <c r="BU129" s="192"/>
      <c r="BV129" s="192"/>
      <c r="BW129" s="212">
        <f t="shared" si="9"/>
        <v>51.029999999998836</v>
      </c>
      <c r="BX129" s="213"/>
      <c r="BY129" s="213"/>
      <c r="BZ129" s="213"/>
      <c r="CA129" s="213"/>
      <c r="CB129" s="213"/>
      <c r="CC129" s="213"/>
      <c r="CD129" s="213"/>
      <c r="CE129" s="213"/>
      <c r="CF129" s="213"/>
      <c r="CG129" s="214"/>
      <c r="CH129" s="43">
        <f t="shared" si="7"/>
        <v>99.95079074252652</v>
      </c>
      <c r="CJ129" s="37"/>
      <c r="CK129" s="37"/>
      <c r="CL129" s="37"/>
      <c r="CM129" s="35"/>
      <c r="CN129" s="35"/>
      <c r="CO129" s="35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</row>
    <row r="130" spans="1:129" s="33" customFormat="1" ht="36.75" customHeight="1">
      <c r="A130" s="235" t="s">
        <v>199</v>
      </c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5"/>
      <c r="Z130" s="235"/>
      <c r="AA130" s="235"/>
      <c r="AB130" s="235"/>
      <c r="AC130" s="235"/>
      <c r="AD130" s="8"/>
      <c r="AE130" s="198">
        <v>200</v>
      </c>
      <c r="AF130" s="198"/>
      <c r="AG130" s="198"/>
      <c r="AH130" s="198"/>
      <c r="AI130" s="198"/>
      <c r="AJ130" s="198"/>
      <c r="AK130" s="195" t="s">
        <v>196</v>
      </c>
      <c r="AL130" s="195"/>
      <c r="AM130" s="195"/>
      <c r="AN130" s="195"/>
      <c r="AO130" s="195"/>
      <c r="AP130" s="195"/>
      <c r="AQ130" s="195"/>
      <c r="AR130" s="195"/>
      <c r="AS130" s="195"/>
      <c r="AT130" s="192">
        <f>AT131</f>
        <v>103700</v>
      </c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192"/>
      <c r="BK130" s="192">
        <f>BK131</f>
        <v>103648.97</v>
      </c>
      <c r="BL130" s="192"/>
      <c r="BM130" s="192"/>
      <c r="BN130" s="192"/>
      <c r="BO130" s="192"/>
      <c r="BP130" s="192"/>
      <c r="BQ130" s="192"/>
      <c r="BR130" s="192"/>
      <c r="BS130" s="192"/>
      <c r="BT130" s="192"/>
      <c r="BU130" s="192"/>
      <c r="BV130" s="192"/>
      <c r="BW130" s="212">
        <f>AT130-BK130</f>
        <v>51.029999999998836</v>
      </c>
      <c r="BX130" s="213"/>
      <c r="BY130" s="213"/>
      <c r="BZ130" s="213"/>
      <c r="CA130" s="213"/>
      <c r="CB130" s="213"/>
      <c r="CC130" s="213"/>
      <c r="CD130" s="213"/>
      <c r="CE130" s="213"/>
      <c r="CF130" s="213"/>
      <c r="CG130" s="214"/>
      <c r="CH130" s="43">
        <f t="shared" si="7"/>
        <v>99.95079074252652</v>
      </c>
      <c r="CJ130" s="37"/>
      <c r="CK130" s="37"/>
      <c r="CL130" s="37"/>
      <c r="CM130" s="35"/>
      <c r="CN130" s="35"/>
      <c r="CO130" s="35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</row>
    <row r="131" spans="1:129" s="33" customFormat="1" ht="46.5" customHeight="1">
      <c r="A131" s="235" t="s">
        <v>105</v>
      </c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/>
      <c r="Y131" s="235"/>
      <c r="Z131" s="235"/>
      <c r="AA131" s="235"/>
      <c r="AB131" s="235"/>
      <c r="AC131" s="235"/>
      <c r="AD131" s="8"/>
      <c r="AE131" s="198">
        <v>200</v>
      </c>
      <c r="AF131" s="198"/>
      <c r="AG131" s="198"/>
      <c r="AH131" s="198"/>
      <c r="AI131" s="198"/>
      <c r="AJ131" s="198"/>
      <c r="AK131" s="195" t="s">
        <v>197</v>
      </c>
      <c r="AL131" s="195"/>
      <c r="AM131" s="195"/>
      <c r="AN131" s="195"/>
      <c r="AO131" s="195"/>
      <c r="AP131" s="195"/>
      <c r="AQ131" s="195"/>
      <c r="AR131" s="195"/>
      <c r="AS131" s="195"/>
      <c r="AT131" s="192">
        <f>AT132</f>
        <v>103700</v>
      </c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>
        <f>BK132</f>
        <v>103648.97</v>
      </c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  <c r="BV131" s="192"/>
      <c r="BW131" s="212">
        <f>AT131-BK131</f>
        <v>51.029999999998836</v>
      </c>
      <c r="BX131" s="213"/>
      <c r="BY131" s="213"/>
      <c r="BZ131" s="213"/>
      <c r="CA131" s="213"/>
      <c r="CB131" s="213"/>
      <c r="CC131" s="213"/>
      <c r="CD131" s="213"/>
      <c r="CE131" s="213"/>
      <c r="CF131" s="213"/>
      <c r="CG131" s="214"/>
      <c r="CH131" s="43">
        <f t="shared" si="7"/>
        <v>99.95079074252652</v>
      </c>
      <c r="CJ131" s="37"/>
      <c r="CK131" s="37"/>
      <c r="CL131" s="37"/>
      <c r="CM131" s="35"/>
      <c r="CN131" s="35"/>
      <c r="CO131" s="35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</row>
    <row r="132" spans="1:129" s="33" customFormat="1" ht="32.25" customHeight="1">
      <c r="A132" s="235" t="s">
        <v>13</v>
      </c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35"/>
      <c r="Y132" s="235"/>
      <c r="Z132" s="235"/>
      <c r="AA132" s="235"/>
      <c r="AB132" s="235"/>
      <c r="AC132" s="235"/>
      <c r="AD132" s="8"/>
      <c r="AE132" s="198">
        <v>200</v>
      </c>
      <c r="AF132" s="198"/>
      <c r="AG132" s="198"/>
      <c r="AH132" s="198"/>
      <c r="AI132" s="198"/>
      <c r="AJ132" s="198"/>
      <c r="AK132" s="195" t="s">
        <v>185</v>
      </c>
      <c r="AL132" s="195"/>
      <c r="AM132" s="195"/>
      <c r="AN132" s="195"/>
      <c r="AO132" s="195"/>
      <c r="AP132" s="195"/>
      <c r="AQ132" s="195"/>
      <c r="AR132" s="195"/>
      <c r="AS132" s="195"/>
      <c r="AT132" s="192">
        <f>AT133</f>
        <v>103700</v>
      </c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>
        <f>BK133</f>
        <v>103648.97</v>
      </c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212">
        <f>AT132-BK132</f>
        <v>51.029999999998836</v>
      </c>
      <c r="BX132" s="213"/>
      <c r="BY132" s="213"/>
      <c r="BZ132" s="213"/>
      <c r="CA132" s="213"/>
      <c r="CB132" s="213"/>
      <c r="CC132" s="213"/>
      <c r="CD132" s="213"/>
      <c r="CE132" s="213"/>
      <c r="CF132" s="213"/>
      <c r="CG132" s="214"/>
      <c r="CH132" s="43">
        <f t="shared" si="7"/>
        <v>99.95079074252652</v>
      </c>
      <c r="CJ132" s="37"/>
      <c r="CK132" s="37"/>
      <c r="CL132" s="37"/>
      <c r="CM132" s="35"/>
      <c r="CN132" s="35"/>
      <c r="CO132" s="35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</row>
    <row r="133" spans="1:129" s="33" customFormat="1" ht="32.25" customHeight="1">
      <c r="A133" s="235" t="s">
        <v>355</v>
      </c>
      <c r="B133" s="235"/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235"/>
      <c r="U133" s="235"/>
      <c r="V133" s="235"/>
      <c r="W133" s="235"/>
      <c r="X133" s="235"/>
      <c r="Y133" s="235"/>
      <c r="Z133" s="235"/>
      <c r="AA133" s="235"/>
      <c r="AB133" s="235"/>
      <c r="AC133" s="235"/>
      <c r="AD133" s="8"/>
      <c r="AE133" s="198">
        <v>200</v>
      </c>
      <c r="AF133" s="198"/>
      <c r="AG133" s="198"/>
      <c r="AH133" s="198"/>
      <c r="AI133" s="198"/>
      <c r="AJ133" s="198"/>
      <c r="AK133" s="195" t="s">
        <v>186</v>
      </c>
      <c r="AL133" s="195"/>
      <c r="AM133" s="195"/>
      <c r="AN133" s="195"/>
      <c r="AO133" s="195"/>
      <c r="AP133" s="195"/>
      <c r="AQ133" s="195"/>
      <c r="AR133" s="195"/>
      <c r="AS133" s="195"/>
      <c r="AT133" s="192">
        <v>103700</v>
      </c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>
        <v>103648.97</v>
      </c>
      <c r="BL133" s="192"/>
      <c r="BM133" s="192"/>
      <c r="BN133" s="192"/>
      <c r="BO133" s="192"/>
      <c r="BP133" s="192"/>
      <c r="BQ133" s="192"/>
      <c r="BR133" s="192"/>
      <c r="BS133" s="192"/>
      <c r="BT133" s="192"/>
      <c r="BU133" s="192"/>
      <c r="BV133" s="192"/>
      <c r="BW133" s="212">
        <f>AT133-BK133</f>
        <v>51.029999999998836</v>
      </c>
      <c r="BX133" s="213"/>
      <c r="BY133" s="213"/>
      <c r="BZ133" s="213"/>
      <c r="CA133" s="213"/>
      <c r="CB133" s="213"/>
      <c r="CC133" s="213"/>
      <c r="CD133" s="213"/>
      <c r="CE133" s="213"/>
      <c r="CF133" s="213"/>
      <c r="CG133" s="214"/>
      <c r="CH133" s="43">
        <f t="shared" si="7"/>
        <v>99.95079074252652</v>
      </c>
      <c r="CJ133" s="37"/>
      <c r="CK133" s="37"/>
      <c r="CL133" s="37"/>
      <c r="CM133" s="35"/>
      <c r="CN133" s="35"/>
      <c r="CO133" s="35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</row>
    <row r="134" spans="1:129" s="33" customFormat="1" ht="32.25" customHeight="1">
      <c r="A134" s="259" t="s">
        <v>117</v>
      </c>
      <c r="B134" s="260"/>
      <c r="C134" s="260"/>
      <c r="D134" s="260"/>
      <c r="E134" s="260"/>
      <c r="F134" s="260"/>
      <c r="G134" s="260"/>
      <c r="H134" s="260"/>
      <c r="I134" s="260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T134" s="260"/>
      <c r="U134" s="260"/>
      <c r="V134" s="260"/>
      <c r="W134" s="260"/>
      <c r="X134" s="260"/>
      <c r="Y134" s="260"/>
      <c r="Z134" s="260"/>
      <c r="AA134" s="260"/>
      <c r="AB134" s="260"/>
      <c r="AC134" s="261"/>
      <c r="AD134" s="8"/>
      <c r="AE134" s="254">
        <v>200</v>
      </c>
      <c r="AF134" s="255"/>
      <c r="AG134" s="255"/>
      <c r="AH134" s="255"/>
      <c r="AI134" s="255"/>
      <c r="AJ134" s="256"/>
      <c r="AK134" s="219" t="s">
        <v>118</v>
      </c>
      <c r="AL134" s="220"/>
      <c r="AM134" s="220"/>
      <c r="AN134" s="220"/>
      <c r="AO134" s="220"/>
      <c r="AP134" s="220"/>
      <c r="AQ134" s="220"/>
      <c r="AR134" s="220"/>
      <c r="AS134" s="221"/>
      <c r="AT134" s="223">
        <f>AT135</f>
        <v>50000</v>
      </c>
      <c r="AU134" s="224"/>
      <c r="AV134" s="224"/>
      <c r="AW134" s="224"/>
      <c r="AX134" s="224"/>
      <c r="AY134" s="224"/>
      <c r="AZ134" s="224"/>
      <c r="BA134" s="224"/>
      <c r="BB134" s="224"/>
      <c r="BC134" s="224"/>
      <c r="BD134" s="224"/>
      <c r="BE134" s="224"/>
      <c r="BF134" s="224"/>
      <c r="BG134" s="224"/>
      <c r="BH134" s="224"/>
      <c r="BI134" s="224"/>
      <c r="BJ134" s="225"/>
      <c r="BK134" s="223" t="str">
        <f>BK135</f>
        <v>-</v>
      </c>
      <c r="BL134" s="224"/>
      <c r="BM134" s="224"/>
      <c r="BN134" s="224"/>
      <c r="BO134" s="224"/>
      <c r="BP134" s="224"/>
      <c r="BQ134" s="224"/>
      <c r="BR134" s="224"/>
      <c r="BS134" s="224"/>
      <c r="BT134" s="224"/>
      <c r="BU134" s="224"/>
      <c r="BV134" s="225"/>
      <c r="BW134" s="212">
        <f aca="true" t="shared" si="10" ref="BW134:BW145">AT134</f>
        <v>50000</v>
      </c>
      <c r="BX134" s="213"/>
      <c r="BY134" s="213"/>
      <c r="BZ134" s="213"/>
      <c r="CA134" s="213"/>
      <c r="CB134" s="213"/>
      <c r="CC134" s="213"/>
      <c r="CD134" s="213"/>
      <c r="CE134" s="213"/>
      <c r="CF134" s="213"/>
      <c r="CG134" s="214"/>
      <c r="CH134" s="43" t="e">
        <f t="shared" si="7"/>
        <v>#VALUE!</v>
      </c>
      <c r="CJ134" s="37"/>
      <c r="CK134" s="37"/>
      <c r="CL134" s="37"/>
      <c r="CM134" s="35"/>
      <c r="CN134" s="35"/>
      <c r="CO134" s="35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</row>
    <row r="135" spans="1:129" ht="32.25" customHeight="1">
      <c r="A135" s="235" t="s">
        <v>117</v>
      </c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  <c r="S135" s="235"/>
      <c r="T135" s="235"/>
      <c r="U135" s="235"/>
      <c r="V135" s="235"/>
      <c r="W135" s="235"/>
      <c r="X135" s="235"/>
      <c r="Y135" s="235"/>
      <c r="Z135" s="235"/>
      <c r="AA135" s="235"/>
      <c r="AB135" s="235"/>
      <c r="AC135" s="235"/>
      <c r="AD135" s="8"/>
      <c r="AE135" s="198">
        <v>200</v>
      </c>
      <c r="AF135" s="198"/>
      <c r="AG135" s="198"/>
      <c r="AH135" s="198"/>
      <c r="AI135" s="198"/>
      <c r="AJ135" s="198"/>
      <c r="AK135" s="195" t="s">
        <v>118</v>
      </c>
      <c r="AL135" s="195"/>
      <c r="AM135" s="195"/>
      <c r="AN135" s="195"/>
      <c r="AO135" s="195"/>
      <c r="AP135" s="195"/>
      <c r="AQ135" s="195"/>
      <c r="AR135" s="195"/>
      <c r="AS135" s="195"/>
      <c r="AT135" s="192">
        <f>AT136</f>
        <v>50000</v>
      </c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H135" s="192"/>
      <c r="BI135" s="192"/>
      <c r="BJ135" s="192"/>
      <c r="BK135" s="192" t="str">
        <f>BK136</f>
        <v>-</v>
      </c>
      <c r="BL135" s="192"/>
      <c r="BM135" s="192"/>
      <c r="BN135" s="192"/>
      <c r="BO135" s="192"/>
      <c r="BP135" s="192"/>
      <c r="BQ135" s="192"/>
      <c r="BR135" s="192"/>
      <c r="BS135" s="192"/>
      <c r="BT135" s="192"/>
      <c r="BU135" s="192"/>
      <c r="BV135" s="192"/>
      <c r="BW135" s="212">
        <f t="shared" si="10"/>
        <v>50000</v>
      </c>
      <c r="BX135" s="213"/>
      <c r="BY135" s="213"/>
      <c r="BZ135" s="213"/>
      <c r="CA135" s="213"/>
      <c r="CB135" s="213"/>
      <c r="CC135" s="213"/>
      <c r="CD135" s="213"/>
      <c r="CE135" s="213"/>
      <c r="CF135" s="213"/>
      <c r="CG135" s="214"/>
      <c r="CH135" s="43" t="e">
        <f t="shared" si="7"/>
        <v>#VALUE!</v>
      </c>
      <c r="CJ135" s="14"/>
      <c r="CK135" s="14"/>
      <c r="CL135" s="14"/>
      <c r="CM135" s="13"/>
      <c r="CN135" s="13"/>
      <c r="CO135" s="13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</row>
    <row r="136" spans="1:129" ht="32.25" customHeight="1">
      <c r="A136" s="235" t="s">
        <v>398</v>
      </c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  <c r="V136" s="235"/>
      <c r="W136" s="235"/>
      <c r="X136" s="235"/>
      <c r="Y136" s="235"/>
      <c r="Z136" s="235"/>
      <c r="AA136" s="235"/>
      <c r="AB136" s="235"/>
      <c r="AC136" s="235"/>
      <c r="AD136" s="8"/>
      <c r="AE136" s="198">
        <v>200</v>
      </c>
      <c r="AF136" s="198"/>
      <c r="AG136" s="198"/>
      <c r="AH136" s="198"/>
      <c r="AI136" s="198"/>
      <c r="AJ136" s="198"/>
      <c r="AK136" s="195" t="s">
        <v>418</v>
      </c>
      <c r="AL136" s="195"/>
      <c r="AM136" s="195"/>
      <c r="AN136" s="195"/>
      <c r="AO136" s="195"/>
      <c r="AP136" s="195"/>
      <c r="AQ136" s="195"/>
      <c r="AR136" s="195"/>
      <c r="AS136" s="195"/>
      <c r="AT136" s="192">
        <f>AT137</f>
        <v>50000</v>
      </c>
      <c r="AU136" s="192"/>
      <c r="AV136" s="192"/>
      <c r="AW136" s="192"/>
      <c r="AX136" s="192"/>
      <c r="AY136" s="192"/>
      <c r="AZ136" s="192"/>
      <c r="BA136" s="192"/>
      <c r="BB136" s="192"/>
      <c r="BC136" s="192"/>
      <c r="BD136" s="192"/>
      <c r="BE136" s="192"/>
      <c r="BF136" s="192"/>
      <c r="BG136" s="192"/>
      <c r="BH136" s="192"/>
      <c r="BI136" s="192"/>
      <c r="BJ136" s="192"/>
      <c r="BK136" s="192" t="str">
        <f>BK137</f>
        <v>-</v>
      </c>
      <c r="BL136" s="192"/>
      <c r="BM136" s="192"/>
      <c r="BN136" s="192"/>
      <c r="BO136" s="192"/>
      <c r="BP136" s="192"/>
      <c r="BQ136" s="192"/>
      <c r="BR136" s="192"/>
      <c r="BS136" s="192"/>
      <c r="BT136" s="192"/>
      <c r="BU136" s="192"/>
      <c r="BV136" s="192"/>
      <c r="BW136" s="212">
        <f t="shared" si="10"/>
        <v>50000</v>
      </c>
      <c r="BX136" s="213"/>
      <c r="BY136" s="213"/>
      <c r="BZ136" s="213"/>
      <c r="CA136" s="213"/>
      <c r="CB136" s="213"/>
      <c r="CC136" s="213"/>
      <c r="CD136" s="213"/>
      <c r="CE136" s="213"/>
      <c r="CF136" s="213"/>
      <c r="CG136" s="214"/>
      <c r="CH136" s="43" t="e">
        <f t="shared" si="7"/>
        <v>#VALUE!</v>
      </c>
      <c r="CJ136" s="14"/>
      <c r="CK136" s="14"/>
      <c r="CL136" s="14"/>
      <c r="CM136" s="13"/>
      <c r="CN136" s="13"/>
      <c r="CO136" s="13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</row>
    <row r="137" spans="1:129" ht="37.5" customHeight="1">
      <c r="A137" s="191" t="s">
        <v>68</v>
      </c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7"/>
      <c r="AE137" s="197">
        <v>200</v>
      </c>
      <c r="AF137" s="197"/>
      <c r="AG137" s="197"/>
      <c r="AH137" s="197"/>
      <c r="AI137" s="197"/>
      <c r="AJ137" s="197"/>
      <c r="AK137" s="195" t="s">
        <v>116</v>
      </c>
      <c r="AL137" s="195"/>
      <c r="AM137" s="195"/>
      <c r="AN137" s="195"/>
      <c r="AO137" s="195"/>
      <c r="AP137" s="195"/>
      <c r="AQ137" s="195"/>
      <c r="AR137" s="195"/>
      <c r="AS137" s="195"/>
      <c r="AT137" s="185">
        <f>AT138</f>
        <v>50000</v>
      </c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185"/>
      <c r="BF137" s="185"/>
      <c r="BG137" s="185"/>
      <c r="BH137" s="185"/>
      <c r="BI137" s="185"/>
      <c r="BJ137" s="185"/>
      <c r="BK137" s="185" t="str">
        <f>BK138</f>
        <v>-</v>
      </c>
      <c r="BL137" s="185"/>
      <c r="BM137" s="185"/>
      <c r="BN137" s="185"/>
      <c r="BO137" s="185"/>
      <c r="BP137" s="185"/>
      <c r="BQ137" s="185"/>
      <c r="BR137" s="185"/>
      <c r="BS137" s="185"/>
      <c r="BT137" s="185"/>
      <c r="BU137" s="185"/>
      <c r="BV137" s="185"/>
      <c r="BW137" s="212">
        <f t="shared" si="10"/>
        <v>50000</v>
      </c>
      <c r="BX137" s="213"/>
      <c r="BY137" s="213"/>
      <c r="BZ137" s="213"/>
      <c r="CA137" s="213"/>
      <c r="CB137" s="213"/>
      <c r="CC137" s="213"/>
      <c r="CD137" s="213"/>
      <c r="CE137" s="213"/>
      <c r="CF137" s="213"/>
      <c r="CG137" s="214"/>
      <c r="CH137" s="43" t="e">
        <f t="shared" si="7"/>
        <v>#VALUE!</v>
      </c>
      <c r="CJ137" s="14"/>
      <c r="CK137" s="14"/>
      <c r="CL137" s="14"/>
      <c r="CM137" s="13"/>
      <c r="CN137" s="13"/>
      <c r="CO137" s="13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</row>
    <row r="138" spans="1:129" ht="42.75" customHeight="1">
      <c r="A138" s="189" t="s">
        <v>13</v>
      </c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4">
        <v>200</v>
      </c>
      <c r="AF138" s="184"/>
      <c r="AG138" s="184"/>
      <c r="AH138" s="184"/>
      <c r="AI138" s="184"/>
      <c r="AJ138" s="184"/>
      <c r="AK138" s="195" t="s">
        <v>466</v>
      </c>
      <c r="AL138" s="195"/>
      <c r="AM138" s="195"/>
      <c r="AN138" s="195"/>
      <c r="AO138" s="195"/>
      <c r="AP138" s="195"/>
      <c r="AQ138" s="195"/>
      <c r="AR138" s="195"/>
      <c r="AS138" s="195"/>
      <c r="AT138" s="192">
        <f>AT139</f>
        <v>50000</v>
      </c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 t="str">
        <f>BK139</f>
        <v>-</v>
      </c>
      <c r="BL138" s="192"/>
      <c r="BM138" s="192"/>
      <c r="BN138" s="192"/>
      <c r="BO138" s="192"/>
      <c r="BP138" s="192"/>
      <c r="BQ138" s="192"/>
      <c r="BR138" s="192"/>
      <c r="BS138" s="192"/>
      <c r="BT138" s="192"/>
      <c r="BU138" s="192"/>
      <c r="BV138" s="192"/>
      <c r="BW138" s="212">
        <f t="shared" si="10"/>
        <v>50000</v>
      </c>
      <c r="BX138" s="213"/>
      <c r="BY138" s="213"/>
      <c r="BZ138" s="213"/>
      <c r="CA138" s="213"/>
      <c r="CB138" s="213"/>
      <c r="CC138" s="213"/>
      <c r="CD138" s="213"/>
      <c r="CE138" s="213"/>
      <c r="CF138" s="213"/>
      <c r="CG138" s="214"/>
      <c r="CH138" s="43" t="e">
        <f t="shared" si="7"/>
        <v>#VALUE!</v>
      </c>
      <c r="CJ138" s="14"/>
      <c r="CK138" s="14"/>
      <c r="CL138" s="14"/>
      <c r="CM138" s="13"/>
      <c r="CN138" s="13"/>
      <c r="CO138" s="13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</row>
    <row r="139" spans="1:129" ht="42.75" customHeight="1">
      <c r="A139" s="189" t="s">
        <v>354</v>
      </c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4">
        <v>200</v>
      </c>
      <c r="AF139" s="184"/>
      <c r="AG139" s="184"/>
      <c r="AH139" s="184"/>
      <c r="AI139" s="184"/>
      <c r="AJ139" s="184"/>
      <c r="AK139" s="195" t="s">
        <v>467</v>
      </c>
      <c r="AL139" s="195"/>
      <c r="AM139" s="195"/>
      <c r="AN139" s="195"/>
      <c r="AO139" s="195"/>
      <c r="AP139" s="195"/>
      <c r="AQ139" s="195"/>
      <c r="AR139" s="195"/>
      <c r="AS139" s="195"/>
      <c r="AT139" s="192">
        <v>50000</v>
      </c>
      <c r="AU139" s="192"/>
      <c r="AV139" s="192"/>
      <c r="AW139" s="192"/>
      <c r="AX139" s="192"/>
      <c r="AY139" s="192"/>
      <c r="AZ139" s="192"/>
      <c r="BA139" s="192"/>
      <c r="BB139" s="192"/>
      <c r="BC139" s="192"/>
      <c r="BD139" s="192"/>
      <c r="BE139" s="192"/>
      <c r="BF139" s="192"/>
      <c r="BG139" s="192"/>
      <c r="BH139" s="192"/>
      <c r="BI139" s="192"/>
      <c r="BJ139" s="192"/>
      <c r="BK139" s="192" t="s">
        <v>276</v>
      </c>
      <c r="BL139" s="192"/>
      <c r="BM139" s="192"/>
      <c r="BN139" s="192"/>
      <c r="BO139" s="192"/>
      <c r="BP139" s="192"/>
      <c r="BQ139" s="192"/>
      <c r="BR139" s="192"/>
      <c r="BS139" s="192"/>
      <c r="BT139" s="192"/>
      <c r="BU139" s="192"/>
      <c r="BV139" s="192"/>
      <c r="BW139" s="212">
        <f t="shared" si="10"/>
        <v>50000</v>
      </c>
      <c r="BX139" s="213"/>
      <c r="BY139" s="213"/>
      <c r="BZ139" s="213"/>
      <c r="CA139" s="213"/>
      <c r="CB139" s="213"/>
      <c r="CC139" s="213"/>
      <c r="CD139" s="213"/>
      <c r="CE139" s="213"/>
      <c r="CF139" s="213"/>
      <c r="CG139" s="214"/>
      <c r="CH139" s="43" t="e">
        <f t="shared" si="7"/>
        <v>#VALUE!</v>
      </c>
      <c r="CJ139" s="14"/>
      <c r="CK139" s="14"/>
      <c r="CL139" s="14"/>
      <c r="CM139" s="13"/>
      <c r="CN139" s="13"/>
      <c r="CO139" s="13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</row>
    <row r="140" spans="1:129" s="83" customFormat="1" ht="26.25" customHeight="1">
      <c r="A140" s="258" t="s">
        <v>391</v>
      </c>
      <c r="B140" s="258"/>
      <c r="C140" s="258"/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  <c r="AA140" s="258"/>
      <c r="AB140" s="258"/>
      <c r="AC140" s="258"/>
      <c r="AD140" s="81"/>
      <c r="AE140" s="257">
        <v>200</v>
      </c>
      <c r="AF140" s="257"/>
      <c r="AG140" s="257"/>
      <c r="AH140" s="257"/>
      <c r="AI140" s="257"/>
      <c r="AJ140" s="257"/>
      <c r="AK140" s="226" t="s">
        <v>12</v>
      </c>
      <c r="AL140" s="226"/>
      <c r="AM140" s="226"/>
      <c r="AN140" s="226"/>
      <c r="AO140" s="226"/>
      <c r="AP140" s="226"/>
      <c r="AQ140" s="226"/>
      <c r="AR140" s="226"/>
      <c r="AS140" s="226"/>
      <c r="AT140" s="199">
        <f>AT141</f>
        <v>7384500</v>
      </c>
      <c r="AU140" s="199"/>
      <c r="AV140" s="199"/>
      <c r="AW140" s="199"/>
      <c r="AX140" s="199"/>
      <c r="AY140" s="199"/>
      <c r="AZ140" s="199"/>
      <c r="BA140" s="199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 t="str">
        <f>BK141</f>
        <v>-</v>
      </c>
      <c r="BL140" s="199"/>
      <c r="BM140" s="199"/>
      <c r="BN140" s="199"/>
      <c r="BO140" s="199"/>
      <c r="BP140" s="199"/>
      <c r="BQ140" s="199"/>
      <c r="BR140" s="199"/>
      <c r="BS140" s="199"/>
      <c r="BT140" s="199"/>
      <c r="BU140" s="199"/>
      <c r="BV140" s="199"/>
      <c r="BW140" s="227">
        <f t="shared" si="10"/>
        <v>7384500</v>
      </c>
      <c r="BX140" s="228"/>
      <c r="BY140" s="228"/>
      <c r="BZ140" s="228"/>
      <c r="CA140" s="228"/>
      <c r="CB140" s="228"/>
      <c r="CC140" s="228"/>
      <c r="CD140" s="228"/>
      <c r="CE140" s="228"/>
      <c r="CF140" s="228"/>
      <c r="CG140" s="229"/>
      <c r="CH140" s="82" t="e">
        <f t="shared" si="7"/>
        <v>#VALUE!</v>
      </c>
      <c r="CJ140" s="91"/>
      <c r="CK140" s="91"/>
      <c r="CL140" s="91"/>
      <c r="CM140" s="85"/>
      <c r="CN140" s="85"/>
      <c r="CO140" s="85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</row>
    <row r="141" spans="1:129" s="83" customFormat="1" ht="86.25" customHeight="1">
      <c r="A141" s="186" t="s">
        <v>468</v>
      </c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92"/>
      <c r="AE141" s="187">
        <v>200</v>
      </c>
      <c r="AF141" s="187"/>
      <c r="AG141" s="187"/>
      <c r="AH141" s="187"/>
      <c r="AI141" s="187"/>
      <c r="AJ141" s="187"/>
      <c r="AK141" s="211" t="s">
        <v>469</v>
      </c>
      <c r="AL141" s="211"/>
      <c r="AM141" s="211"/>
      <c r="AN141" s="211"/>
      <c r="AO141" s="211"/>
      <c r="AP141" s="211"/>
      <c r="AQ141" s="211"/>
      <c r="AR141" s="211"/>
      <c r="AS141" s="211"/>
      <c r="AT141" s="188">
        <f>AT142</f>
        <v>7384500</v>
      </c>
      <c r="AU141" s="188"/>
      <c r="AV141" s="188"/>
      <c r="AW141" s="188"/>
      <c r="AX141" s="188"/>
      <c r="AY141" s="188"/>
      <c r="AZ141" s="188"/>
      <c r="BA141" s="188"/>
      <c r="BB141" s="188"/>
      <c r="BC141" s="188"/>
      <c r="BD141" s="188"/>
      <c r="BE141" s="188"/>
      <c r="BF141" s="188"/>
      <c r="BG141" s="188"/>
      <c r="BH141" s="188"/>
      <c r="BI141" s="188"/>
      <c r="BJ141" s="188"/>
      <c r="BK141" s="188" t="str">
        <f>BK142</f>
        <v>-</v>
      </c>
      <c r="BL141" s="188"/>
      <c r="BM141" s="188"/>
      <c r="BN141" s="188"/>
      <c r="BO141" s="188"/>
      <c r="BP141" s="188"/>
      <c r="BQ141" s="188"/>
      <c r="BR141" s="188"/>
      <c r="BS141" s="188"/>
      <c r="BT141" s="188"/>
      <c r="BU141" s="188"/>
      <c r="BV141" s="188"/>
      <c r="BW141" s="230">
        <f t="shared" si="10"/>
        <v>7384500</v>
      </c>
      <c r="BX141" s="231"/>
      <c r="BY141" s="231"/>
      <c r="BZ141" s="231"/>
      <c r="CA141" s="231"/>
      <c r="CB141" s="231"/>
      <c r="CC141" s="231"/>
      <c r="CD141" s="231"/>
      <c r="CE141" s="231"/>
      <c r="CF141" s="231"/>
      <c r="CG141" s="232"/>
      <c r="CH141" s="82" t="e">
        <f t="shared" si="7"/>
        <v>#VALUE!</v>
      </c>
      <c r="CJ141" s="91"/>
      <c r="CK141" s="91"/>
      <c r="CL141" s="91"/>
      <c r="CM141" s="85"/>
      <c r="CN141" s="85"/>
      <c r="CO141" s="85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</row>
    <row r="142" spans="1:129" s="83" customFormat="1" ht="46.5" customHeight="1">
      <c r="A142" s="186" t="s">
        <v>470</v>
      </c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92"/>
      <c r="AE142" s="187">
        <v>200</v>
      </c>
      <c r="AF142" s="187"/>
      <c r="AG142" s="187"/>
      <c r="AH142" s="187"/>
      <c r="AI142" s="187"/>
      <c r="AJ142" s="187"/>
      <c r="AK142" s="211" t="s">
        <v>471</v>
      </c>
      <c r="AL142" s="211"/>
      <c r="AM142" s="211"/>
      <c r="AN142" s="211"/>
      <c r="AO142" s="211"/>
      <c r="AP142" s="211"/>
      <c r="AQ142" s="211"/>
      <c r="AR142" s="211"/>
      <c r="AS142" s="211"/>
      <c r="AT142" s="188">
        <f>AT143</f>
        <v>7384500</v>
      </c>
      <c r="AU142" s="188"/>
      <c r="AV142" s="188"/>
      <c r="AW142" s="188"/>
      <c r="AX142" s="188"/>
      <c r="AY142" s="188"/>
      <c r="AZ142" s="188"/>
      <c r="BA142" s="188"/>
      <c r="BB142" s="188"/>
      <c r="BC142" s="188"/>
      <c r="BD142" s="188"/>
      <c r="BE142" s="188"/>
      <c r="BF142" s="188"/>
      <c r="BG142" s="188"/>
      <c r="BH142" s="188"/>
      <c r="BI142" s="188"/>
      <c r="BJ142" s="188"/>
      <c r="BK142" s="188" t="str">
        <f>BK143</f>
        <v>-</v>
      </c>
      <c r="BL142" s="188"/>
      <c r="BM142" s="188"/>
      <c r="BN142" s="188"/>
      <c r="BO142" s="188"/>
      <c r="BP142" s="188"/>
      <c r="BQ142" s="188"/>
      <c r="BR142" s="188"/>
      <c r="BS142" s="188"/>
      <c r="BT142" s="188"/>
      <c r="BU142" s="188"/>
      <c r="BV142" s="188"/>
      <c r="BW142" s="230">
        <f t="shared" si="10"/>
        <v>7384500</v>
      </c>
      <c r="BX142" s="231"/>
      <c r="BY142" s="231"/>
      <c r="BZ142" s="231"/>
      <c r="CA142" s="231"/>
      <c r="CB142" s="231"/>
      <c r="CC142" s="231"/>
      <c r="CD142" s="231"/>
      <c r="CE142" s="231"/>
      <c r="CF142" s="231"/>
      <c r="CG142" s="232"/>
      <c r="CH142" s="82" t="e">
        <f t="shared" si="7"/>
        <v>#VALUE!</v>
      </c>
      <c r="CJ142" s="91"/>
      <c r="CK142" s="91"/>
      <c r="CL142" s="91"/>
      <c r="CM142" s="85"/>
      <c r="CN142" s="85"/>
      <c r="CO142" s="85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</row>
    <row r="143" spans="1:129" s="83" customFormat="1" ht="55.5" customHeight="1">
      <c r="A143" s="186" t="s">
        <v>105</v>
      </c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92"/>
      <c r="AE143" s="187">
        <v>200</v>
      </c>
      <c r="AF143" s="187"/>
      <c r="AG143" s="187"/>
      <c r="AH143" s="187"/>
      <c r="AI143" s="187"/>
      <c r="AJ143" s="187"/>
      <c r="AK143" s="211" t="s">
        <v>472</v>
      </c>
      <c r="AL143" s="211"/>
      <c r="AM143" s="211"/>
      <c r="AN143" s="211"/>
      <c r="AO143" s="211"/>
      <c r="AP143" s="211"/>
      <c r="AQ143" s="211"/>
      <c r="AR143" s="211"/>
      <c r="AS143" s="211"/>
      <c r="AT143" s="188">
        <f>AT144</f>
        <v>7384500</v>
      </c>
      <c r="AU143" s="188"/>
      <c r="AV143" s="188"/>
      <c r="AW143" s="188"/>
      <c r="AX143" s="188"/>
      <c r="AY143" s="188"/>
      <c r="AZ143" s="188"/>
      <c r="BA143" s="188"/>
      <c r="BB143" s="188"/>
      <c r="BC143" s="188"/>
      <c r="BD143" s="188"/>
      <c r="BE143" s="188"/>
      <c r="BF143" s="188"/>
      <c r="BG143" s="188"/>
      <c r="BH143" s="188"/>
      <c r="BI143" s="188"/>
      <c r="BJ143" s="188"/>
      <c r="BK143" s="188" t="s">
        <v>276</v>
      </c>
      <c r="BL143" s="188"/>
      <c r="BM143" s="188"/>
      <c r="BN143" s="188"/>
      <c r="BO143" s="188"/>
      <c r="BP143" s="188"/>
      <c r="BQ143" s="188"/>
      <c r="BR143" s="188"/>
      <c r="BS143" s="188"/>
      <c r="BT143" s="188"/>
      <c r="BU143" s="188"/>
      <c r="BV143" s="188"/>
      <c r="BW143" s="230">
        <f t="shared" si="10"/>
        <v>7384500</v>
      </c>
      <c r="BX143" s="231"/>
      <c r="BY143" s="231"/>
      <c r="BZ143" s="231"/>
      <c r="CA143" s="231"/>
      <c r="CB143" s="231"/>
      <c r="CC143" s="231"/>
      <c r="CD143" s="231"/>
      <c r="CE143" s="231"/>
      <c r="CF143" s="231"/>
      <c r="CG143" s="232"/>
      <c r="CH143" s="82" t="e">
        <f t="shared" si="7"/>
        <v>#VALUE!</v>
      </c>
      <c r="CJ143" s="91"/>
      <c r="CK143" s="91"/>
      <c r="CL143" s="91"/>
      <c r="CM143" s="85"/>
      <c r="CN143" s="85"/>
      <c r="CO143" s="85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</row>
    <row r="144" spans="1:129" s="33" customFormat="1" ht="37.5" customHeight="1">
      <c r="A144" s="189" t="s">
        <v>13</v>
      </c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98">
        <v>200</v>
      </c>
      <c r="AF144" s="198"/>
      <c r="AG144" s="198"/>
      <c r="AH144" s="198"/>
      <c r="AI144" s="198"/>
      <c r="AJ144" s="198"/>
      <c r="AK144" s="193" t="s">
        <v>473</v>
      </c>
      <c r="AL144" s="193"/>
      <c r="AM144" s="193"/>
      <c r="AN144" s="193"/>
      <c r="AO144" s="193"/>
      <c r="AP144" s="193"/>
      <c r="AQ144" s="193"/>
      <c r="AR144" s="193"/>
      <c r="AS144" s="193"/>
      <c r="AT144" s="185">
        <f>AT145</f>
        <v>7384500</v>
      </c>
      <c r="AU144" s="185"/>
      <c r="AV144" s="185"/>
      <c r="AW144" s="185"/>
      <c r="AX144" s="185"/>
      <c r="AY144" s="185"/>
      <c r="AZ144" s="185"/>
      <c r="BA144" s="185"/>
      <c r="BB144" s="185"/>
      <c r="BC144" s="185"/>
      <c r="BD144" s="185"/>
      <c r="BE144" s="185"/>
      <c r="BF144" s="185"/>
      <c r="BG144" s="185"/>
      <c r="BH144" s="185"/>
      <c r="BI144" s="185"/>
      <c r="BJ144" s="185"/>
      <c r="BK144" s="185" t="str">
        <f>BK145</f>
        <v>-</v>
      </c>
      <c r="BL144" s="185"/>
      <c r="BM144" s="185"/>
      <c r="BN144" s="185"/>
      <c r="BO144" s="185"/>
      <c r="BP144" s="185"/>
      <c r="BQ144" s="185"/>
      <c r="BR144" s="185"/>
      <c r="BS144" s="185"/>
      <c r="BT144" s="185"/>
      <c r="BU144" s="185"/>
      <c r="BV144" s="185"/>
      <c r="BW144" s="212">
        <f t="shared" si="10"/>
        <v>7384500</v>
      </c>
      <c r="BX144" s="213"/>
      <c r="BY144" s="213"/>
      <c r="BZ144" s="213"/>
      <c r="CA144" s="213"/>
      <c r="CB144" s="213"/>
      <c r="CC144" s="213"/>
      <c r="CD144" s="213"/>
      <c r="CE144" s="213"/>
      <c r="CF144" s="213"/>
      <c r="CG144" s="214"/>
      <c r="CH144" s="43" t="e">
        <f>BK144/AT144*100</f>
        <v>#VALUE!</v>
      </c>
      <c r="CJ144" s="37"/>
      <c r="CK144" s="37"/>
      <c r="CL144" s="37"/>
      <c r="CM144" s="35"/>
      <c r="CN144" s="35"/>
      <c r="CO144" s="35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</row>
    <row r="145" spans="1:129" s="33" customFormat="1" ht="36.75" customHeight="1">
      <c r="A145" s="189" t="s">
        <v>354</v>
      </c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98">
        <v>200</v>
      </c>
      <c r="AF145" s="198"/>
      <c r="AG145" s="198"/>
      <c r="AH145" s="198"/>
      <c r="AI145" s="198"/>
      <c r="AJ145" s="198"/>
      <c r="AK145" s="193" t="s">
        <v>474</v>
      </c>
      <c r="AL145" s="193"/>
      <c r="AM145" s="193"/>
      <c r="AN145" s="193"/>
      <c r="AO145" s="193"/>
      <c r="AP145" s="193"/>
      <c r="AQ145" s="193"/>
      <c r="AR145" s="193"/>
      <c r="AS145" s="193"/>
      <c r="AT145" s="185">
        <v>7384500</v>
      </c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185"/>
      <c r="BF145" s="185"/>
      <c r="BG145" s="185"/>
      <c r="BH145" s="185"/>
      <c r="BI145" s="185"/>
      <c r="BJ145" s="185"/>
      <c r="BK145" s="185" t="s">
        <v>276</v>
      </c>
      <c r="BL145" s="185"/>
      <c r="BM145" s="185"/>
      <c r="BN145" s="185"/>
      <c r="BO145" s="185"/>
      <c r="BP145" s="185"/>
      <c r="BQ145" s="185"/>
      <c r="BR145" s="185"/>
      <c r="BS145" s="185"/>
      <c r="BT145" s="185"/>
      <c r="BU145" s="185"/>
      <c r="BV145" s="185"/>
      <c r="BW145" s="212">
        <f t="shared" si="10"/>
        <v>7384500</v>
      </c>
      <c r="BX145" s="213"/>
      <c r="BY145" s="213"/>
      <c r="BZ145" s="213"/>
      <c r="CA145" s="213"/>
      <c r="CB145" s="213"/>
      <c r="CC145" s="213"/>
      <c r="CD145" s="213"/>
      <c r="CE145" s="213"/>
      <c r="CF145" s="213"/>
      <c r="CG145" s="214"/>
      <c r="CH145" s="43" t="e">
        <f>BK145/AT145*100</f>
        <v>#VALUE!</v>
      </c>
      <c r="CJ145" s="37"/>
      <c r="CK145" s="37"/>
      <c r="CL145" s="37"/>
      <c r="CM145" s="35"/>
      <c r="CN145" s="35"/>
      <c r="CO145" s="35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</row>
    <row r="146" spans="1:129" s="43" customFormat="1" ht="37.5" customHeight="1">
      <c r="A146" s="253" t="s">
        <v>363</v>
      </c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53"/>
      <c r="X146" s="253"/>
      <c r="Y146" s="253"/>
      <c r="Z146" s="253"/>
      <c r="AA146" s="253"/>
      <c r="AB146" s="253"/>
      <c r="AC146" s="253"/>
      <c r="AD146" s="29"/>
      <c r="AE146" s="184">
        <v>200</v>
      </c>
      <c r="AF146" s="184"/>
      <c r="AG146" s="184"/>
      <c r="AH146" s="184"/>
      <c r="AI146" s="184"/>
      <c r="AJ146" s="184"/>
      <c r="AK146" s="218" t="s">
        <v>364</v>
      </c>
      <c r="AL146" s="218"/>
      <c r="AM146" s="218"/>
      <c r="AN146" s="218"/>
      <c r="AO146" s="218"/>
      <c r="AP146" s="218"/>
      <c r="AQ146" s="218"/>
      <c r="AR146" s="218"/>
      <c r="AS146" s="218"/>
      <c r="AT146" s="222">
        <f>AT147</f>
        <v>7651400</v>
      </c>
      <c r="AU146" s="222"/>
      <c r="AV146" s="222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>
        <f>BK147</f>
        <v>369465.72</v>
      </c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>
        <f aca="true" t="shared" si="11" ref="BW146:BW157">AT146-BK146</f>
        <v>7281934.28</v>
      </c>
      <c r="BX146" s="222"/>
      <c r="BY146" s="222"/>
      <c r="BZ146" s="222"/>
      <c r="CA146" s="222"/>
      <c r="CB146" s="222"/>
      <c r="CC146" s="222"/>
      <c r="CD146" s="222"/>
      <c r="CE146" s="222"/>
      <c r="CF146" s="222"/>
      <c r="CG146" s="222"/>
      <c r="CH146" s="43">
        <f t="shared" si="7"/>
        <v>4.828733565099197</v>
      </c>
      <c r="CJ146" s="44"/>
      <c r="CK146" s="44"/>
      <c r="CL146" s="44"/>
      <c r="CM146" s="45"/>
      <c r="CN146" s="45"/>
      <c r="CO146" s="45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</row>
    <row r="147" spans="1:129" s="38" customFormat="1" ht="32.25" customHeight="1">
      <c r="A147" s="248" t="s">
        <v>434</v>
      </c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50"/>
      <c r="AD147" s="29"/>
      <c r="AE147" s="184">
        <v>200</v>
      </c>
      <c r="AF147" s="184"/>
      <c r="AG147" s="184"/>
      <c r="AH147" s="184"/>
      <c r="AI147" s="184"/>
      <c r="AJ147" s="184"/>
      <c r="AK147" s="194" t="s">
        <v>119</v>
      </c>
      <c r="AL147" s="194"/>
      <c r="AM147" s="194"/>
      <c r="AN147" s="194"/>
      <c r="AO147" s="194"/>
      <c r="AP147" s="194"/>
      <c r="AQ147" s="194"/>
      <c r="AR147" s="194"/>
      <c r="AS147" s="194"/>
      <c r="AT147" s="222">
        <f>AT148+AT154+AT158+AT162</f>
        <v>7651400</v>
      </c>
      <c r="AU147" s="222"/>
      <c r="AV147" s="222"/>
      <c r="AW147" s="222"/>
      <c r="AX147" s="222"/>
      <c r="AY147" s="222"/>
      <c r="AZ147" s="222"/>
      <c r="BA147" s="222"/>
      <c r="BB147" s="222"/>
      <c r="BC147" s="222"/>
      <c r="BD147" s="222"/>
      <c r="BE147" s="222"/>
      <c r="BF147" s="222"/>
      <c r="BG147" s="222"/>
      <c r="BH147" s="222"/>
      <c r="BI147" s="222"/>
      <c r="BJ147" s="222"/>
      <c r="BK147" s="222">
        <f>BK148+BK154+BK162</f>
        <v>369465.72</v>
      </c>
      <c r="BL147" s="222"/>
      <c r="BM147" s="222"/>
      <c r="BN147" s="222"/>
      <c r="BO147" s="222"/>
      <c r="BP147" s="222"/>
      <c r="BQ147" s="222"/>
      <c r="BR147" s="222"/>
      <c r="BS147" s="222"/>
      <c r="BT147" s="222"/>
      <c r="BU147" s="222"/>
      <c r="BV147" s="222"/>
      <c r="BW147" s="222">
        <f t="shared" si="11"/>
        <v>7281934.28</v>
      </c>
      <c r="BX147" s="222"/>
      <c r="BY147" s="222"/>
      <c r="BZ147" s="222"/>
      <c r="CA147" s="222"/>
      <c r="CB147" s="222"/>
      <c r="CC147" s="222"/>
      <c r="CD147" s="222"/>
      <c r="CE147" s="222"/>
      <c r="CF147" s="222"/>
      <c r="CG147" s="222"/>
      <c r="CH147" s="43">
        <f t="shared" si="7"/>
        <v>4.828733565099197</v>
      </c>
      <c r="CJ147" s="39"/>
      <c r="CK147" s="39"/>
      <c r="CL147" s="39"/>
      <c r="CM147" s="40"/>
      <c r="CN147" s="40"/>
      <c r="CO147" s="40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</row>
    <row r="148" spans="1:129" s="73" customFormat="1" ht="28.5" customHeight="1">
      <c r="A148" s="207" t="s">
        <v>125</v>
      </c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  <c r="AB148" s="207"/>
      <c r="AC148" s="207"/>
      <c r="AD148" s="207"/>
      <c r="AE148" s="197">
        <v>200</v>
      </c>
      <c r="AF148" s="197"/>
      <c r="AG148" s="197"/>
      <c r="AH148" s="197"/>
      <c r="AI148" s="197"/>
      <c r="AJ148" s="197"/>
      <c r="AK148" s="194" t="s">
        <v>120</v>
      </c>
      <c r="AL148" s="194"/>
      <c r="AM148" s="194"/>
      <c r="AN148" s="194"/>
      <c r="AO148" s="194"/>
      <c r="AP148" s="194"/>
      <c r="AQ148" s="194"/>
      <c r="AR148" s="194"/>
      <c r="AS148" s="194"/>
      <c r="AT148" s="196">
        <f>AT149</f>
        <v>3475100</v>
      </c>
      <c r="AU148" s="196"/>
      <c r="AV148" s="196"/>
      <c r="AW148" s="196"/>
      <c r="AX148" s="196"/>
      <c r="AY148" s="196"/>
      <c r="AZ148" s="196"/>
      <c r="BA148" s="196"/>
      <c r="BB148" s="196"/>
      <c r="BC148" s="196"/>
      <c r="BD148" s="196"/>
      <c r="BE148" s="196"/>
      <c r="BF148" s="196"/>
      <c r="BG148" s="196"/>
      <c r="BH148" s="196"/>
      <c r="BI148" s="196"/>
      <c r="BJ148" s="196"/>
      <c r="BK148" s="196">
        <f>BK149</f>
        <v>271432.29</v>
      </c>
      <c r="BL148" s="196"/>
      <c r="BM148" s="196"/>
      <c r="BN148" s="196"/>
      <c r="BO148" s="196"/>
      <c r="BP148" s="196"/>
      <c r="BQ148" s="196"/>
      <c r="BR148" s="196"/>
      <c r="BS148" s="196"/>
      <c r="BT148" s="196"/>
      <c r="BU148" s="196"/>
      <c r="BV148" s="196"/>
      <c r="BW148" s="196">
        <f>AT148-BK148</f>
        <v>3203667.71</v>
      </c>
      <c r="BX148" s="196"/>
      <c r="BY148" s="196"/>
      <c r="BZ148" s="196"/>
      <c r="CA148" s="196"/>
      <c r="CB148" s="196"/>
      <c r="CC148" s="196"/>
      <c r="CD148" s="196"/>
      <c r="CE148" s="196"/>
      <c r="CF148" s="196"/>
      <c r="CG148" s="196"/>
      <c r="CH148" s="43">
        <f t="shared" si="7"/>
        <v>7.8107763805358115</v>
      </c>
      <c r="CJ148" s="74"/>
      <c r="CK148" s="74"/>
      <c r="CL148" s="74"/>
      <c r="CM148" s="75"/>
      <c r="CN148" s="75"/>
      <c r="CO148" s="75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7"/>
      <c r="DR148" s="77"/>
      <c r="DS148" s="77"/>
      <c r="DT148" s="77"/>
      <c r="DU148" s="77"/>
      <c r="DV148" s="77"/>
      <c r="DW148" s="77"/>
      <c r="DX148" s="77"/>
      <c r="DY148" s="77"/>
    </row>
    <row r="149" spans="1:129" s="16" customFormat="1" ht="47.25" customHeight="1">
      <c r="A149" s="191" t="s">
        <v>68</v>
      </c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70"/>
      <c r="AE149" s="197">
        <v>200</v>
      </c>
      <c r="AF149" s="197"/>
      <c r="AG149" s="197"/>
      <c r="AH149" s="197"/>
      <c r="AI149" s="197"/>
      <c r="AJ149" s="197"/>
      <c r="AK149" s="193" t="s">
        <v>121</v>
      </c>
      <c r="AL149" s="193"/>
      <c r="AM149" s="193"/>
      <c r="AN149" s="193"/>
      <c r="AO149" s="193"/>
      <c r="AP149" s="193"/>
      <c r="AQ149" s="193"/>
      <c r="AR149" s="193"/>
      <c r="AS149" s="193"/>
      <c r="AT149" s="185">
        <f>AT150+AT153</f>
        <v>3475100</v>
      </c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185"/>
      <c r="BF149" s="185"/>
      <c r="BG149" s="185"/>
      <c r="BH149" s="185"/>
      <c r="BI149" s="185"/>
      <c r="BJ149" s="185"/>
      <c r="BK149" s="185">
        <f>BK150</f>
        <v>271432.29</v>
      </c>
      <c r="BL149" s="185"/>
      <c r="BM149" s="185"/>
      <c r="BN149" s="185"/>
      <c r="BO149" s="185"/>
      <c r="BP149" s="185"/>
      <c r="BQ149" s="185"/>
      <c r="BR149" s="185"/>
      <c r="BS149" s="185"/>
      <c r="BT149" s="185"/>
      <c r="BU149" s="185"/>
      <c r="BV149" s="185"/>
      <c r="BW149" s="185">
        <f>AT149-BK149</f>
        <v>3203667.71</v>
      </c>
      <c r="BX149" s="185"/>
      <c r="BY149" s="185"/>
      <c r="BZ149" s="185"/>
      <c r="CA149" s="185"/>
      <c r="CB149" s="185"/>
      <c r="CC149" s="185"/>
      <c r="CD149" s="185"/>
      <c r="CE149" s="185"/>
      <c r="CF149" s="185"/>
      <c r="CG149" s="185"/>
      <c r="CH149" s="43">
        <f t="shared" si="7"/>
        <v>7.8107763805358115</v>
      </c>
      <c r="CJ149" s="17"/>
      <c r="CK149" s="17"/>
      <c r="CL149" s="17"/>
      <c r="CM149" s="18"/>
      <c r="CN149" s="18"/>
      <c r="CO149" s="18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</row>
    <row r="150" spans="1:129" s="16" customFormat="1" ht="25.5" customHeight="1">
      <c r="A150" s="189" t="s">
        <v>13</v>
      </c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5"/>
      <c r="AE150" s="197">
        <v>200</v>
      </c>
      <c r="AF150" s="197"/>
      <c r="AG150" s="197"/>
      <c r="AH150" s="197"/>
      <c r="AI150" s="197"/>
      <c r="AJ150" s="197"/>
      <c r="AK150" s="193" t="s">
        <v>122</v>
      </c>
      <c r="AL150" s="193"/>
      <c r="AM150" s="193"/>
      <c r="AN150" s="193"/>
      <c r="AO150" s="193"/>
      <c r="AP150" s="193"/>
      <c r="AQ150" s="193"/>
      <c r="AR150" s="193"/>
      <c r="AS150" s="193"/>
      <c r="AT150" s="185">
        <f>AT151+AT152</f>
        <v>3125100</v>
      </c>
      <c r="AU150" s="185"/>
      <c r="AV150" s="185"/>
      <c r="AW150" s="185"/>
      <c r="AX150" s="185"/>
      <c r="AY150" s="185"/>
      <c r="AZ150" s="185"/>
      <c r="BA150" s="185"/>
      <c r="BB150" s="185"/>
      <c r="BC150" s="185"/>
      <c r="BD150" s="185"/>
      <c r="BE150" s="185"/>
      <c r="BF150" s="185"/>
      <c r="BG150" s="185"/>
      <c r="BH150" s="185"/>
      <c r="BI150" s="185"/>
      <c r="BJ150" s="185"/>
      <c r="BK150" s="185">
        <f>BK151</f>
        <v>271432.29</v>
      </c>
      <c r="BL150" s="185"/>
      <c r="BM150" s="185"/>
      <c r="BN150" s="185"/>
      <c r="BO150" s="185"/>
      <c r="BP150" s="185"/>
      <c r="BQ150" s="185"/>
      <c r="BR150" s="185"/>
      <c r="BS150" s="185"/>
      <c r="BT150" s="185"/>
      <c r="BU150" s="185"/>
      <c r="BV150" s="185"/>
      <c r="BW150" s="185">
        <f>AT150-BK150</f>
        <v>2853667.71</v>
      </c>
      <c r="BX150" s="185"/>
      <c r="BY150" s="185"/>
      <c r="BZ150" s="185"/>
      <c r="CA150" s="185"/>
      <c r="CB150" s="185"/>
      <c r="CC150" s="185"/>
      <c r="CD150" s="185"/>
      <c r="CE150" s="185"/>
      <c r="CF150" s="185"/>
      <c r="CG150" s="185"/>
      <c r="CH150" s="43">
        <f t="shared" si="7"/>
        <v>8.685555342229048</v>
      </c>
      <c r="CJ150" s="17"/>
      <c r="CK150" s="17"/>
      <c r="CL150" s="17"/>
      <c r="CM150" s="18"/>
      <c r="CN150" s="18"/>
      <c r="CO150" s="18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</row>
    <row r="151" spans="1:129" s="16" customFormat="1" ht="23.25" customHeight="1">
      <c r="A151" s="189" t="s">
        <v>353</v>
      </c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5"/>
      <c r="AE151" s="190">
        <v>200</v>
      </c>
      <c r="AF151" s="190"/>
      <c r="AG151" s="190"/>
      <c r="AH151" s="190"/>
      <c r="AI151" s="190"/>
      <c r="AJ151" s="190"/>
      <c r="AK151" s="193" t="s">
        <v>123</v>
      </c>
      <c r="AL151" s="193"/>
      <c r="AM151" s="193"/>
      <c r="AN151" s="193"/>
      <c r="AO151" s="193"/>
      <c r="AP151" s="193"/>
      <c r="AQ151" s="193"/>
      <c r="AR151" s="193"/>
      <c r="AS151" s="193"/>
      <c r="AT151" s="185">
        <v>2775100</v>
      </c>
      <c r="AU151" s="185"/>
      <c r="AV151" s="185"/>
      <c r="AW151" s="185"/>
      <c r="AX151" s="185"/>
      <c r="AY151" s="185"/>
      <c r="AZ151" s="185"/>
      <c r="BA151" s="185"/>
      <c r="BB151" s="185"/>
      <c r="BC151" s="185"/>
      <c r="BD151" s="185"/>
      <c r="BE151" s="185"/>
      <c r="BF151" s="185"/>
      <c r="BG151" s="185"/>
      <c r="BH151" s="185"/>
      <c r="BI151" s="185"/>
      <c r="BJ151" s="185"/>
      <c r="BK151" s="185">
        <v>271432.29</v>
      </c>
      <c r="BL151" s="185"/>
      <c r="BM151" s="185"/>
      <c r="BN151" s="185"/>
      <c r="BO151" s="185"/>
      <c r="BP151" s="185"/>
      <c r="BQ151" s="185"/>
      <c r="BR151" s="185"/>
      <c r="BS151" s="185"/>
      <c r="BT151" s="185"/>
      <c r="BU151" s="185"/>
      <c r="BV151" s="185"/>
      <c r="BW151" s="185">
        <f>AT151-BK151</f>
        <v>2503667.71</v>
      </c>
      <c r="BX151" s="185"/>
      <c r="BY151" s="185"/>
      <c r="BZ151" s="185"/>
      <c r="CA151" s="185"/>
      <c r="CB151" s="185"/>
      <c r="CC151" s="185"/>
      <c r="CD151" s="185"/>
      <c r="CE151" s="185"/>
      <c r="CF151" s="185"/>
      <c r="CG151" s="185"/>
      <c r="CH151" s="43">
        <f t="shared" si="7"/>
        <v>9.780991315628265</v>
      </c>
      <c r="CJ151" s="17"/>
      <c r="CK151" s="17"/>
      <c r="CL151" s="17"/>
      <c r="CM151" s="18"/>
      <c r="CN151" s="18"/>
      <c r="CO151" s="18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</row>
    <row r="152" spans="1:129" s="16" customFormat="1" ht="28.5" customHeight="1">
      <c r="A152" s="189" t="s">
        <v>354</v>
      </c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97">
        <v>200</v>
      </c>
      <c r="AF152" s="197"/>
      <c r="AG152" s="197"/>
      <c r="AH152" s="197"/>
      <c r="AI152" s="197"/>
      <c r="AJ152" s="197"/>
      <c r="AK152" s="193" t="s">
        <v>124</v>
      </c>
      <c r="AL152" s="193"/>
      <c r="AM152" s="193"/>
      <c r="AN152" s="193"/>
      <c r="AO152" s="193"/>
      <c r="AP152" s="193"/>
      <c r="AQ152" s="193"/>
      <c r="AR152" s="193"/>
      <c r="AS152" s="193"/>
      <c r="AT152" s="185">
        <v>350000</v>
      </c>
      <c r="AU152" s="185"/>
      <c r="AV152" s="185"/>
      <c r="AW152" s="185"/>
      <c r="AX152" s="185"/>
      <c r="AY152" s="185"/>
      <c r="AZ152" s="185"/>
      <c r="BA152" s="185"/>
      <c r="BB152" s="185"/>
      <c r="BC152" s="185"/>
      <c r="BD152" s="185"/>
      <c r="BE152" s="185"/>
      <c r="BF152" s="185"/>
      <c r="BG152" s="185"/>
      <c r="BH152" s="185"/>
      <c r="BI152" s="185"/>
      <c r="BJ152" s="185"/>
      <c r="BK152" s="185" t="s">
        <v>276</v>
      </c>
      <c r="BL152" s="185"/>
      <c r="BM152" s="185"/>
      <c r="BN152" s="185"/>
      <c r="BO152" s="185"/>
      <c r="BP152" s="185"/>
      <c r="BQ152" s="185"/>
      <c r="BR152" s="185"/>
      <c r="BS152" s="185"/>
      <c r="BT152" s="185"/>
      <c r="BU152" s="185"/>
      <c r="BV152" s="185"/>
      <c r="BW152" s="185">
        <f>AT152</f>
        <v>350000</v>
      </c>
      <c r="BX152" s="185"/>
      <c r="BY152" s="185"/>
      <c r="BZ152" s="185"/>
      <c r="CA152" s="185"/>
      <c r="CB152" s="185"/>
      <c r="CC152" s="185"/>
      <c r="CD152" s="185"/>
      <c r="CE152" s="185"/>
      <c r="CF152" s="185"/>
      <c r="CG152" s="185"/>
      <c r="CH152" s="43" t="e">
        <f t="shared" si="7"/>
        <v>#VALUE!</v>
      </c>
      <c r="CJ152" s="17"/>
      <c r="CK152" s="17"/>
      <c r="CL152" s="17"/>
      <c r="CM152" s="18"/>
      <c r="CN152" s="18"/>
      <c r="CO152" s="18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</row>
    <row r="153" spans="1:129" s="16" customFormat="1" ht="28.5" customHeight="1">
      <c r="A153" s="189" t="s">
        <v>357</v>
      </c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89"/>
      <c r="AE153" s="197">
        <v>200</v>
      </c>
      <c r="AF153" s="197"/>
      <c r="AG153" s="197"/>
      <c r="AH153" s="197"/>
      <c r="AI153" s="197"/>
      <c r="AJ153" s="197"/>
      <c r="AK153" s="193" t="s">
        <v>152</v>
      </c>
      <c r="AL153" s="193"/>
      <c r="AM153" s="193"/>
      <c r="AN153" s="193"/>
      <c r="AO153" s="193"/>
      <c r="AP153" s="193"/>
      <c r="AQ153" s="193"/>
      <c r="AR153" s="193"/>
      <c r="AS153" s="193"/>
      <c r="AT153" s="185">
        <v>350000</v>
      </c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185"/>
      <c r="BF153" s="185"/>
      <c r="BG153" s="185"/>
      <c r="BH153" s="185"/>
      <c r="BI153" s="185"/>
      <c r="BJ153" s="185"/>
      <c r="BK153" s="185" t="s">
        <v>276</v>
      </c>
      <c r="BL153" s="185"/>
      <c r="BM153" s="185"/>
      <c r="BN153" s="185"/>
      <c r="BO153" s="185"/>
      <c r="BP153" s="185"/>
      <c r="BQ153" s="185"/>
      <c r="BR153" s="185"/>
      <c r="BS153" s="185"/>
      <c r="BT153" s="185"/>
      <c r="BU153" s="185"/>
      <c r="BV153" s="185"/>
      <c r="BW153" s="185">
        <f>AT153</f>
        <v>350000</v>
      </c>
      <c r="BX153" s="185"/>
      <c r="BY153" s="185"/>
      <c r="BZ153" s="185"/>
      <c r="CA153" s="185"/>
      <c r="CB153" s="185"/>
      <c r="CC153" s="185"/>
      <c r="CD153" s="185"/>
      <c r="CE153" s="185"/>
      <c r="CF153" s="185"/>
      <c r="CG153" s="185"/>
      <c r="CH153" s="43" t="e">
        <f t="shared" si="7"/>
        <v>#VALUE!</v>
      </c>
      <c r="CJ153" s="17"/>
      <c r="CK153" s="17"/>
      <c r="CL153" s="17"/>
      <c r="CM153" s="18"/>
      <c r="CN153" s="18"/>
      <c r="CO153" s="18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</row>
    <row r="154" spans="1:129" s="73" customFormat="1" ht="28.5" customHeight="1">
      <c r="A154" s="207" t="s">
        <v>400</v>
      </c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197">
        <v>200</v>
      </c>
      <c r="AF154" s="197"/>
      <c r="AG154" s="197"/>
      <c r="AH154" s="197"/>
      <c r="AI154" s="197"/>
      <c r="AJ154" s="197"/>
      <c r="AK154" s="194" t="s">
        <v>126</v>
      </c>
      <c r="AL154" s="194"/>
      <c r="AM154" s="194"/>
      <c r="AN154" s="194"/>
      <c r="AO154" s="194"/>
      <c r="AP154" s="194"/>
      <c r="AQ154" s="194"/>
      <c r="AR154" s="194"/>
      <c r="AS154" s="194"/>
      <c r="AT154" s="196">
        <f>AT155</f>
        <v>3776300</v>
      </c>
      <c r="AU154" s="196"/>
      <c r="AV154" s="196"/>
      <c r="AW154" s="196"/>
      <c r="AX154" s="196"/>
      <c r="AY154" s="196"/>
      <c r="AZ154" s="196"/>
      <c r="BA154" s="196"/>
      <c r="BB154" s="196"/>
      <c r="BC154" s="196"/>
      <c r="BD154" s="196"/>
      <c r="BE154" s="196"/>
      <c r="BF154" s="196"/>
      <c r="BG154" s="196"/>
      <c r="BH154" s="196"/>
      <c r="BI154" s="196"/>
      <c r="BJ154" s="196"/>
      <c r="BK154" s="196">
        <f>BK155</f>
        <v>84529.93</v>
      </c>
      <c r="BL154" s="196"/>
      <c r="BM154" s="196"/>
      <c r="BN154" s="196"/>
      <c r="BO154" s="196"/>
      <c r="BP154" s="196"/>
      <c r="BQ154" s="196"/>
      <c r="BR154" s="196"/>
      <c r="BS154" s="196"/>
      <c r="BT154" s="196"/>
      <c r="BU154" s="196"/>
      <c r="BV154" s="196"/>
      <c r="BW154" s="196">
        <f t="shared" si="11"/>
        <v>3691770.07</v>
      </c>
      <c r="BX154" s="196"/>
      <c r="BY154" s="196"/>
      <c r="BZ154" s="196"/>
      <c r="CA154" s="196"/>
      <c r="CB154" s="196"/>
      <c r="CC154" s="196"/>
      <c r="CD154" s="196"/>
      <c r="CE154" s="196"/>
      <c r="CF154" s="196"/>
      <c r="CG154" s="196"/>
      <c r="CH154" s="43">
        <f t="shared" si="7"/>
        <v>2.2384325927495166</v>
      </c>
      <c r="CJ154" s="74"/>
      <c r="CK154" s="74"/>
      <c r="CL154" s="74"/>
      <c r="CM154" s="75"/>
      <c r="CN154" s="75"/>
      <c r="CO154" s="75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/>
      <c r="DP154" s="77"/>
      <c r="DQ154" s="77"/>
      <c r="DR154" s="77"/>
      <c r="DS154" s="77"/>
      <c r="DT154" s="77"/>
      <c r="DU154" s="77"/>
      <c r="DV154" s="77"/>
      <c r="DW154" s="77"/>
      <c r="DX154" s="77"/>
      <c r="DY154" s="77"/>
    </row>
    <row r="155" spans="1:129" s="16" customFormat="1" ht="39" customHeight="1">
      <c r="A155" s="189" t="s">
        <v>68</v>
      </c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97">
        <v>200</v>
      </c>
      <c r="AF155" s="197"/>
      <c r="AG155" s="197"/>
      <c r="AH155" s="197"/>
      <c r="AI155" s="197"/>
      <c r="AJ155" s="197"/>
      <c r="AK155" s="193" t="s">
        <v>127</v>
      </c>
      <c r="AL155" s="193"/>
      <c r="AM155" s="193"/>
      <c r="AN155" s="193"/>
      <c r="AO155" s="193"/>
      <c r="AP155" s="193"/>
      <c r="AQ155" s="193"/>
      <c r="AR155" s="193"/>
      <c r="AS155" s="193"/>
      <c r="AT155" s="185">
        <f>AT156</f>
        <v>3776300</v>
      </c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185"/>
      <c r="BF155" s="185"/>
      <c r="BG155" s="185"/>
      <c r="BH155" s="185"/>
      <c r="BI155" s="185"/>
      <c r="BJ155" s="185"/>
      <c r="BK155" s="185">
        <f>BK156</f>
        <v>84529.93</v>
      </c>
      <c r="BL155" s="185"/>
      <c r="BM155" s="185"/>
      <c r="BN155" s="185"/>
      <c r="BO155" s="185"/>
      <c r="BP155" s="185"/>
      <c r="BQ155" s="185"/>
      <c r="BR155" s="185"/>
      <c r="BS155" s="185"/>
      <c r="BT155" s="185"/>
      <c r="BU155" s="185"/>
      <c r="BV155" s="185"/>
      <c r="BW155" s="185">
        <f t="shared" si="11"/>
        <v>3691770.07</v>
      </c>
      <c r="BX155" s="185"/>
      <c r="BY155" s="185"/>
      <c r="BZ155" s="185"/>
      <c r="CA155" s="185"/>
      <c r="CB155" s="185"/>
      <c r="CC155" s="185"/>
      <c r="CD155" s="185"/>
      <c r="CE155" s="185"/>
      <c r="CF155" s="185"/>
      <c r="CG155" s="185"/>
      <c r="CH155" s="43">
        <f t="shared" si="7"/>
        <v>2.2384325927495166</v>
      </c>
      <c r="CJ155" s="17"/>
      <c r="CK155" s="17"/>
      <c r="CL155" s="17"/>
      <c r="CM155" s="18"/>
      <c r="CN155" s="18"/>
      <c r="CO155" s="18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</row>
    <row r="156" spans="1:129" s="16" customFormat="1" ht="27" customHeight="1">
      <c r="A156" s="189" t="s">
        <v>13</v>
      </c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89"/>
      <c r="AE156" s="190">
        <v>200</v>
      </c>
      <c r="AF156" s="190"/>
      <c r="AG156" s="190"/>
      <c r="AH156" s="190"/>
      <c r="AI156" s="190"/>
      <c r="AJ156" s="190"/>
      <c r="AK156" s="193" t="s">
        <v>128</v>
      </c>
      <c r="AL156" s="193"/>
      <c r="AM156" s="193"/>
      <c r="AN156" s="193"/>
      <c r="AO156" s="193"/>
      <c r="AP156" s="193"/>
      <c r="AQ156" s="193"/>
      <c r="AR156" s="193"/>
      <c r="AS156" s="193"/>
      <c r="AT156" s="185">
        <f>AT157</f>
        <v>3776300</v>
      </c>
      <c r="AU156" s="185"/>
      <c r="AV156" s="185"/>
      <c r="AW156" s="185"/>
      <c r="AX156" s="185"/>
      <c r="AY156" s="185"/>
      <c r="AZ156" s="185"/>
      <c r="BA156" s="185"/>
      <c r="BB156" s="185"/>
      <c r="BC156" s="185"/>
      <c r="BD156" s="185"/>
      <c r="BE156" s="185"/>
      <c r="BF156" s="185"/>
      <c r="BG156" s="185"/>
      <c r="BH156" s="185"/>
      <c r="BI156" s="185"/>
      <c r="BJ156" s="185"/>
      <c r="BK156" s="185">
        <f>BK157</f>
        <v>84529.93</v>
      </c>
      <c r="BL156" s="185"/>
      <c r="BM156" s="185"/>
      <c r="BN156" s="185"/>
      <c r="BO156" s="185"/>
      <c r="BP156" s="185"/>
      <c r="BQ156" s="185"/>
      <c r="BR156" s="185"/>
      <c r="BS156" s="185"/>
      <c r="BT156" s="185"/>
      <c r="BU156" s="185"/>
      <c r="BV156" s="185"/>
      <c r="BW156" s="185">
        <f t="shared" si="11"/>
        <v>3691770.07</v>
      </c>
      <c r="BX156" s="185"/>
      <c r="BY156" s="185"/>
      <c r="BZ156" s="185"/>
      <c r="CA156" s="185"/>
      <c r="CB156" s="185"/>
      <c r="CC156" s="185"/>
      <c r="CD156" s="185"/>
      <c r="CE156" s="185"/>
      <c r="CF156" s="185"/>
      <c r="CG156" s="185"/>
      <c r="CH156" s="43">
        <f t="shared" si="7"/>
        <v>2.2384325927495166</v>
      </c>
      <c r="CJ156" s="17"/>
      <c r="CK156" s="17"/>
      <c r="CL156" s="17"/>
      <c r="CM156" s="18"/>
      <c r="CN156" s="18"/>
      <c r="CO156" s="18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</row>
    <row r="157" spans="1:129" s="16" customFormat="1" ht="36" customHeight="1">
      <c r="A157" s="189" t="s">
        <v>354</v>
      </c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97">
        <v>200</v>
      </c>
      <c r="AF157" s="197"/>
      <c r="AG157" s="197"/>
      <c r="AH157" s="197"/>
      <c r="AI157" s="197"/>
      <c r="AJ157" s="197"/>
      <c r="AK157" s="193" t="s">
        <v>129</v>
      </c>
      <c r="AL157" s="193"/>
      <c r="AM157" s="193"/>
      <c r="AN157" s="193"/>
      <c r="AO157" s="193"/>
      <c r="AP157" s="193"/>
      <c r="AQ157" s="193"/>
      <c r="AR157" s="193"/>
      <c r="AS157" s="193"/>
      <c r="AT157" s="185">
        <v>3776300</v>
      </c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185"/>
      <c r="BF157" s="185"/>
      <c r="BG157" s="185"/>
      <c r="BH157" s="185"/>
      <c r="BI157" s="185"/>
      <c r="BJ157" s="185"/>
      <c r="BK157" s="185">
        <v>84529.93</v>
      </c>
      <c r="BL157" s="185"/>
      <c r="BM157" s="185"/>
      <c r="BN157" s="185"/>
      <c r="BO157" s="185"/>
      <c r="BP157" s="185"/>
      <c r="BQ157" s="185"/>
      <c r="BR157" s="185"/>
      <c r="BS157" s="185"/>
      <c r="BT157" s="185"/>
      <c r="BU157" s="185"/>
      <c r="BV157" s="185"/>
      <c r="BW157" s="185">
        <f t="shared" si="11"/>
        <v>3691770.07</v>
      </c>
      <c r="BX157" s="185"/>
      <c r="BY157" s="185"/>
      <c r="BZ157" s="185"/>
      <c r="CA157" s="185"/>
      <c r="CB157" s="185"/>
      <c r="CC157" s="185"/>
      <c r="CD157" s="185"/>
      <c r="CE157" s="185"/>
      <c r="CF157" s="185"/>
      <c r="CG157" s="185"/>
      <c r="CH157" s="43">
        <f t="shared" si="7"/>
        <v>2.2384325927495166</v>
      </c>
      <c r="CJ157" s="17"/>
      <c r="CK157" s="17"/>
      <c r="CL157" s="17"/>
      <c r="CM157" s="18"/>
      <c r="CN157" s="18"/>
      <c r="CO157" s="18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</row>
    <row r="158" spans="1:129" s="73" customFormat="1" ht="36" customHeight="1">
      <c r="A158" s="207" t="s">
        <v>401</v>
      </c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7"/>
      <c r="AC158" s="207"/>
      <c r="AD158" s="207"/>
      <c r="AE158" s="197">
        <v>200</v>
      </c>
      <c r="AF158" s="197"/>
      <c r="AG158" s="197"/>
      <c r="AH158" s="197"/>
      <c r="AI158" s="197"/>
      <c r="AJ158" s="197"/>
      <c r="AK158" s="194" t="s">
        <v>130</v>
      </c>
      <c r="AL158" s="194"/>
      <c r="AM158" s="194"/>
      <c r="AN158" s="194"/>
      <c r="AO158" s="194"/>
      <c r="AP158" s="194"/>
      <c r="AQ158" s="194"/>
      <c r="AR158" s="194"/>
      <c r="AS158" s="194"/>
      <c r="AT158" s="251">
        <f>AT159</f>
        <v>250000</v>
      </c>
      <c r="AU158" s="251"/>
      <c r="AV158" s="251"/>
      <c r="AW158" s="251"/>
      <c r="AX158" s="251"/>
      <c r="AY158" s="251"/>
      <c r="AZ158" s="251"/>
      <c r="BA158" s="251"/>
      <c r="BB158" s="251"/>
      <c r="BC158" s="251"/>
      <c r="BD158" s="251"/>
      <c r="BE158" s="251"/>
      <c r="BF158" s="251"/>
      <c r="BG158" s="251"/>
      <c r="BH158" s="251"/>
      <c r="BI158" s="251"/>
      <c r="BJ158" s="251"/>
      <c r="BK158" s="196" t="str">
        <f>BK159</f>
        <v>-</v>
      </c>
      <c r="BL158" s="196"/>
      <c r="BM158" s="196"/>
      <c r="BN158" s="196"/>
      <c r="BO158" s="196"/>
      <c r="BP158" s="196"/>
      <c r="BQ158" s="196"/>
      <c r="BR158" s="196"/>
      <c r="BS158" s="196"/>
      <c r="BT158" s="196"/>
      <c r="BU158" s="196"/>
      <c r="BV158" s="196"/>
      <c r="BW158" s="196">
        <f>AT158</f>
        <v>250000</v>
      </c>
      <c r="BX158" s="196"/>
      <c r="BY158" s="196"/>
      <c r="BZ158" s="196"/>
      <c r="CA158" s="196"/>
      <c r="CB158" s="196"/>
      <c r="CC158" s="196"/>
      <c r="CD158" s="196"/>
      <c r="CE158" s="196"/>
      <c r="CF158" s="196"/>
      <c r="CG158" s="196"/>
      <c r="CH158" s="43" t="e">
        <f t="shared" si="7"/>
        <v>#VALUE!</v>
      </c>
      <c r="CJ158" s="74"/>
      <c r="CK158" s="74"/>
      <c r="CL158" s="74"/>
      <c r="CM158" s="75"/>
      <c r="CN158" s="75"/>
      <c r="CO158" s="75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7"/>
      <c r="DR158" s="77"/>
      <c r="DS158" s="77"/>
      <c r="DT158" s="77"/>
      <c r="DU158" s="77"/>
      <c r="DV158" s="77"/>
      <c r="DW158" s="77"/>
      <c r="DX158" s="77"/>
      <c r="DY158" s="77"/>
    </row>
    <row r="159" spans="1:129" s="16" customFormat="1" ht="36" customHeight="1">
      <c r="A159" s="189" t="s">
        <v>68</v>
      </c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97">
        <v>200</v>
      </c>
      <c r="AF159" s="197"/>
      <c r="AG159" s="197"/>
      <c r="AH159" s="197"/>
      <c r="AI159" s="197"/>
      <c r="AJ159" s="197"/>
      <c r="AK159" s="193" t="s">
        <v>131</v>
      </c>
      <c r="AL159" s="193"/>
      <c r="AM159" s="193"/>
      <c r="AN159" s="193"/>
      <c r="AO159" s="193"/>
      <c r="AP159" s="193"/>
      <c r="AQ159" s="193"/>
      <c r="AR159" s="193"/>
      <c r="AS159" s="193"/>
      <c r="AT159" s="247">
        <f>AT160</f>
        <v>250000</v>
      </c>
      <c r="AU159" s="247"/>
      <c r="AV159" s="247"/>
      <c r="AW159" s="247"/>
      <c r="AX159" s="247"/>
      <c r="AY159" s="247"/>
      <c r="AZ159" s="247"/>
      <c r="BA159" s="247"/>
      <c r="BB159" s="247"/>
      <c r="BC159" s="247"/>
      <c r="BD159" s="247"/>
      <c r="BE159" s="247"/>
      <c r="BF159" s="247"/>
      <c r="BG159" s="247"/>
      <c r="BH159" s="247"/>
      <c r="BI159" s="247"/>
      <c r="BJ159" s="247"/>
      <c r="BK159" s="185" t="str">
        <f>BK160</f>
        <v>-</v>
      </c>
      <c r="BL159" s="185"/>
      <c r="BM159" s="185"/>
      <c r="BN159" s="185"/>
      <c r="BO159" s="185"/>
      <c r="BP159" s="185"/>
      <c r="BQ159" s="185"/>
      <c r="BR159" s="185"/>
      <c r="BS159" s="185"/>
      <c r="BT159" s="185"/>
      <c r="BU159" s="185"/>
      <c r="BV159" s="185"/>
      <c r="BW159" s="185">
        <f>AT159</f>
        <v>250000</v>
      </c>
      <c r="BX159" s="185"/>
      <c r="BY159" s="185"/>
      <c r="BZ159" s="185"/>
      <c r="CA159" s="185"/>
      <c r="CB159" s="185"/>
      <c r="CC159" s="185"/>
      <c r="CD159" s="185"/>
      <c r="CE159" s="185"/>
      <c r="CF159" s="185"/>
      <c r="CG159" s="185"/>
      <c r="CH159" s="43" t="e">
        <f aca="true" t="shared" si="12" ref="CH159:CH195">BK159/AT159*100</f>
        <v>#VALUE!</v>
      </c>
      <c r="CJ159" s="17"/>
      <c r="CK159" s="17"/>
      <c r="CL159" s="17"/>
      <c r="CM159" s="18"/>
      <c r="CN159" s="18"/>
      <c r="CO159" s="18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</row>
    <row r="160" spans="1:129" s="16" customFormat="1" ht="36" customHeight="1">
      <c r="A160" s="189" t="s">
        <v>13</v>
      </c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97">
        <v>200</v>
      </c>
      <c r="AF160" s="197"/>
      <c r="AG160" s="197"/>
      <c r="AH160" s="197"/>
      <c r="AI160" s="197"/>
      <c r="AJ160" s="197"/>
      <c r="AK160" s="193" t="s">
        <v>132</v>
      </c>
      <c r="AL160" s="193"/>
      <c r="AM160" s="193"/>
      <c r="AN160" s="193"/>
      <c r="AO160" s="193"/>
      <c r="AP160" s="193"/>
      <c r="AQ160" s="193"/>
      <c r="AR160" s="193"/>
      <c r="AS160" s="193"/>
      <c r="AT160" s="185">
        <f>AT161</f>
        <v>250000</v>
      </c>
      <c r="AU160" s="185"/>
      <c r="AV160" s="185"/>
      <c r="AW160" s="185"/>
      <c r="AX160" s="185"/>
      <c r="AY160" s="185"/>
      <c r="AZ160" s="185"/>
      <c r="BA160" s="185"/>
      <c r="BB160" s="185"/>
      <c r="BC160" s="185"/>
      <c r="BD160" s="185"/>
      <c r="BE160" s="185"/>
      <c r="BF160" s="185"/>
      <c r="BG160" s="185"/>
      <c r="BH160" s="185"/>
      <c r="BI160" s="185"/>
      <c r="BJ160" s="185"/>
      <c r="BK160" s="185" t="str">
        <f>BK161</f>
        <v>-</v>
      </c>
      <c r="BL160" s="185"/>
      <c r="BM160" s="185"/>
      <c r="BN160" s="185"/>
      <c r="BO160" s="185"/>
      <c r="BP160" s="185"/>
      <c r="BQ160" s="185"/>
      <c r="BR160" s="185"/>
      <c r="BS160" s="185"/>
      <c r="BT160" s="185"/>
      <c r="BU160" s="185"/>
      <c r="BV160" s="185"/>
      <c r="BW160" s="185">
        <f>AT160</f>
        <v>250000</v>
      </c>
      <c r="BX160" s="185"/>
      <c r="BY160" s="185"/>
      <c r="BZ160" s="185"/>
      <c r="CA160" s="185"/>
      <c r="CB160" s="185"/>
      <c r="CC160" s="185"/>
      <c r="CD160" s="185"/>
      <c r="CE160" s="185"/>
      <c r="CF160" s="185"/>
      <c r="CG160" s="185"/>
      <c r="CH160" s="43" t="e">
        <f t="shared" si="12"/>
        <v>#VALUE!</v>
      </c>
      <c r="CJ160" s="17"/>
      <c r="CK160" s="17"/>
      <c r="CL160" s="17"/>
      <c r="CM160" s="18"/>
      <c r="CN160" s="18"/>
      <c r="CO160" s="18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</row>
    <row r="161" spans="1:129" s="55" customFormat="1" ht="36" customHeight="1">
      <c r="A161" s="189" t="s">
        <v>354</v>
      </c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97">
        <v>200</v>
      </c>
      <c r="AF161" s="197"/>
      <c r="AG161" s="197"/>
      <c r="AH161" s="197"/>
      <c r="AI161" s="197"/>
      <c r="AJ161" s="197"/>
      <c r="AK161" s="193" t="s">
        <v>133</v>
      </c>
      <c r="AL161" s="193"/>
      <c r="AM161" s="193"/>
      <c r="AN161" s="193"/>
      <c r="AO161" s="193"/>
      <c r="AP161" s="193"/>
      <c r="AQ161" s="193"/>
      <c r="AR161" s="193"/>
      <c r="AS161" s="193"/>
      <c r="AT161" s="185">
        <v>250000</v>
      </c>
      <c r="AU161" s="185"/>
      <c r="AV161" s="185"/>
      <c r="AW161" s="185"/>
      <c r="AX161" s="185"/>
      <c r="AY161" s="185"/>
      <c r="AZ161" s="185"/>
      <c r="BA161" s="185"/>
      <c r="BB161" s="185"/>
      <c r="BC161" s="185"/>
      <c r="BD161" s="185"/>
      <c r="BE161" s="185"/>
      <c r="BF161" s="185"/>
      <c r="BG161" s="185"/>
      <c r="BH161" s="185"/>
      <c r="BI161" s="185"/>
      <c r="BJ161" s="185"/>
      <c r="BK161" s="185" t="s">
        <v>276</v>
      </c>
      <c r="BL161" s="185"/>
      <c r="BM161" s="185"/>
      <c r="BN161" s="185"/>
      <c r="BO161" s="185"/>
      <c r="BP161" s="185"/>
      <c r="BQ161" s="185"/>
      <c r="BR161" s="185"/>
      <c r="BS161" s="185"/>
      <c r="BT161" s="185"/>
      <c r="BU161" s="185"/>
      <c r="BV161" s="185"/>
      <c r="BW161" s="185">
        <f>AT161</f>
        <v>250000</v>
      </c>
      <c r="BX161" s="185"/>
      <c r="BY161" s="185"/>
      <c r="BZ161" s="185"/>
      <c r="CA161" s="185"/>
      <c r="CB161" s="185"/>
      <c r="CC161" s="185"/>
      <c r="CD161" s="185"/>
      <c r="CE161" s="185"/>
      <c r="CF161" s="185"/>
      <c r="CG161" s="185"/>
      <c r="CH161" s="43" t="e">
        <f t="shared" si="12"/>
        <v>#VALUE!</v>
      </c>
      <c r="CJ161" s="56"/>
      <c r="CK161" s="56"/>
      <c r="CL161" s="56"/>
      <c r="CM161" s="57"/>
      <c r="CN161" s="57"/>
      <c r="CO161" s="57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</row>
    <row r="162" spans="1:129" s="73" customFormat="1" ht="36" customHeight="1">
      <c r="A162" s="207" t="s">
        <v>365</v>
      </c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207"/>
      <c r="Y162" s="207"/>
      <c r="Z162" s="207"/>
      <c r="AA162" s="207"/>
      <c r="AB162" s="207"/>
      <c r="AC162" s="207"/>
      <c r="AD162" s="207"/>
      <c r="AE162" s="197">
        <v>200</v>
      </c>
      <c r="AF162" s="197"/>
      <c r="AG162" s="197"/>
      <c r="AH162" s="197"/>
      <c r="AI162" s="197"/>
      <c r="AJ162" s="197"/>
      <c r="AK162" s="194" t="s">
        <v>134</v>
      </c>
      <c r="AL162" s="194"/>
      <c r="AM162" s="194"/>
      <c r="AN162" s="194"/>
      <c r="AO162" s="194"/>
      <c r="AP162" s="194"/>
      <c r="AQ162" s="194"/>
      <c r="AR162" s="194"/>
      <c r="AS162" s="194"/>
      <c r="AT162" s="251">
        <f>AT163</f>
        <v>150000</v>
      </c>
      <c r="AU162" s="251"/>
      <c r="AV162" s="251"/>
      <c r="AW162" s="251"/>
      <c r="AX162" s="251"/>
      <c r="AY162" s="251"/>
      <c r="AZ162" s="251"/>
      <c r="BA162" s="251"/>
      <c r="BB162" s="251"/>
      <c r="BC162" s="251"/>
      <c r="BD162" s="251"/>
      <c r="BE162" s="251"/>
      <c r="BF162" s="251"/>
      <c r="BG162" s="251"/>
      <c r="BH162" s="251"/>
      <c r="BI162" s="251"/>
      <c r="BJ162" s="251"/>
      <c r="BK162" s="196">
        <f>BK163</f>
        <v>13503.5</v>
      </c>
      <c r="BL162" s="196"/>
      <c r="BM162" s="196"/>
      <c r="BN162" s="196"/>
      <c r="BO162" s="196"/>
      <c r="BP162" s="196"/>
      <c r="BQ162" s="196"/>
      <c r="BR162" s="196"/>
      <c r="BS162" s="196"/>
      <c r="BT162" s="196"/>
      <c r="BU162" s="196"/>
      <c r="BV162" s="196"/>
      <c r="BW162" s="196">
        <f>AT162-BK162</f>
        <v>136496.5</v>
      </c>
      <c r="BX162" s="196"/>
      <c r="BY162" s="196"/>
      <c r="BZ162" s="196"/>
      <c r="CA162" s="196"/>
      <c r="CB162" s="196"/>
      <c r="CC162" s="196"/>
      <c r="CD162" s="196"/>
      <c r="CE162" s="196"/>
      <c r="CF162" s="196"/>
      <c r="CG162" s="196"/>
      <c r="CH162" s="43">
        <f t="shared" si="12"/>
        <v>9.002333333333333</v>
      </c>
      <c r="CJ162" s="74"/>
      <c r="CK162" s="74"/>
      <c r="CL162" s="74"/>
      <c r="CM162" s="75"/>
      <c r="CN162" s="75"/>
      <c r="CO162" s="75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7"/>
      <c r="DR162" s="77"/>
      <c r="DS162" s="77"/>
      <c r="DT162" s="77"/>
      <c r="DU162" s="77"/>
      <c r="DV162" s="77"/>
      <c r="DW162" s="77"/>
      <c r="DX162" s="77"/>
      <c r="DY162" s="77"/>
    </row>
    <row r="163" spans="1:129" s="16" customFormat="1" ht="36" customHeight="1">
      <c r="A163" s="189" t="s">
        <v>68</v>
      </c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97">
        <v>200</v>
      </c>
      <c r="AF163" s="197"/>
      <c r="AG163" s="197"/>
      <c r="AH163" s="197"/>
      <c r="AI163" s="197"/>
      <c r="AJ163" s="197"/>
      <c r="AK163" s="193" t="s">
        <v>135</v>
      </c>
      <c r="AL163" s="193"/>
      <c r="AM163" s="193"/>
      <c r="AN163" s="193"/>
      <c r="AO163" s="193"/>
      <c r="AP163" s="193"/>
      <c r="AQ163" s="193"/>
      <c r="AR163" s="193"/>
      <c r="AS163" s="193"/>
      <c r="AT163" s="247">
        <f>AT164</f>
        <v>150000</v>
      </c>
      <c r="AU163" s="247"/>
      <c r="AV163" s="247"/>
      <c r="AW163" s="247"/>
      <c r="AX163" s="247"/>
      <c r="AY163" s="247"/>
      <c r="AZ163" s="247"/>
      <c r="BA163" s="247"/>
      <c r="BB163" s="247"/>
      <c r="BC163" s="247"/>
      <c r="BD163" s="247"/>
      <c r="BE163" s="247"/>
      <c r="BF163" s="247"/>
      <c r="BG163" s="247"/>
      <c r="BH163" s="247"/>
      <c r="BI163" s="247"/>
      <c r="BJ163" s="247"/>
      <c r="BK163" s="185">
        <f>BK164</f>
        <v>13503.5</v>
      </c>
      <c r="BL163" s="185"/>
      <c r="BM163" s="185"/>
      <c r="BN163" s="185"/>
      <c r="BO163" s="185"/>
      <c r="BP163" s="185"/>
      <c r="BQ163" s="185"/>
      <c r="BR163" s="185"/>
      <c r="BS163" s="185"/>
      <c r="BT163" s="185"/>
      <c r="BU163" s="185"/>
      <c r="BV163" s="185"/>
      <c r="BW163" s="185">
        <f>AT163-BK163</f>
        <v>136496.5</v>
      </c>
      <c r="BX163" s="185"/>
      <c r="BY163" s="185"/>
      <c r="BZ163" s="185"/>
      <c r="CA163" s="185"/>
      <c r="CB163" s="185"/>
      <c r="CC163" s="185"/>
      <c r="CD163" s="185"/>
      <c r="CE163" s="185"/>
      <c r="CF163" s="185"/>
      <c r="CG163" s="185"/>
      <c r="CH163" s="43">
        <f t="shared" si="12"/>
        <v>9.002333333333333</v>
      </c>
      <c r="CJ163" s="17"/>
      <c r="CK163" s="17"/>
      <c r="CL163" s="17"/>
      <c r="CM163" s="18"/>
      <c r="CN163" s="18"/>
      <c r="CO163" s="18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</row>
    <row r="164" spans="1:129" s="16" customFormat="1" ht="36" customHeight="1">
      <c r="A164" s="189" t="s">
        <v>13</v>
      </c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97">
        <v>200</v>
      </c>
      <c r="AF164" s="197"/>
      <c r="AG164" s="197"/>
      <c r="AH164" s="197"/>
      <c r="AI164" s="197"/>
      <c r="AJ164" s="197"/>
      <c r="AK164" s="193" t="s">
        <v>136</v>
      </c>
      <c r="AL164" s="193"/>
      <c r="AM164" s="193"/>
      <c r="AN164" s="193"/>
      <c r="AO164" s="193"/>
      <c r="AP164" s="193"/>
      <c r="AQ164" s="193"/>
      <c r="AR164" s="193"/>
      <c r="AS164" s="193"/>
      <c r="AT164" s="185">
        <f>AT165+AT166</f>
        <v>150000</v>
      </c>
      <c r="AU164" s="185"/>
      <c r="AV164" s="185"/>
      <c r="AW164" s="185"/>
      <c r="AX164" s="185"/>
      <c r="AY164" s="185"/>
      <c r="AZ164" s="185"/>
      <c r="BA164" s="185"/>
      <c r="BB164" s="185"/>
      <c r="BC164" s="185"/>
      <c r="BD164" s="185"/>
      <c r="BE164" s="185"/>
      <c r="BF164" s="185"/>
      <c r="BG164" s="185"/>
      <c r="BH164" s="185"/>
      <c r="BI164" s="185"/>
      <c r="BJ164" s="185"/>
      <c r="BK164" s="185">
        <f>BK165+BK166</f>
        <v>13503.5</v>
      </c>
      <c r="BL164" s="185"/>
      <c r="BM164" s="185"/>
      <c r="BN164" s="185"/>
      <c r="BO164" s="185"/>
      <c r="BP164" s="185"/>
      <c r="BQ164" s="185"/>
      <c r="BR164" s="185"/>
      <c r="BS164" s="185"/>
      <c r="BT164" s="185"/>
      <c r="BU164" s="185"/>
      <c r="BV164" s="185"/>
      <c r="BW164" s="185">
        <f>AT164-BK164</f>
        <v>136496.5</v>
      </c>
      <c r="BX164" s="185"/>
      <c r="BY164" s="185"/>
      <c r="BZ164" s="185"/>
      <c r="CA164" s="185"/>
      <c r="CB164" s="185"/>
      <c r="CC164" s="185"/>
      <c r="CD164" s="185"/>
      <c r="CE164" s="185"/>
      <c r="CF164" s="185"/>
      <c r="CG164" s="185"/>
      <c r="CH164" s="43">
        <f t="shared" si="12"/>
        <v>9.002333333333333</v>
      </c>
      <c r="CJ164" s="17"/>
      <c r="CK164" s="17"/>
      <c r="CL164" s="17"/>
      <c r="CM164" s="18"/>
      <c r="CN164" s="18"/>
      <c r="CO164" s="18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</row>
    <row r="165" spans="1:129" s="55" customFormat="1" ht="36" customHeight="1">
      <c r="A165" s="189" t="s">
        <v>354</v>
      </c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89"/>
      <c r="AE165" s="197">
        <v>200</v>
      </c>
      <c r="AF165" s="197"/>
      <c r="AG165" s="197"/>
      <c r="AH165" s="197"/>
      <c r="AI165" s="197"/>
      <c r="AJ165" s="197"/>
      <c r="AK165" s="193" t="s">
        <v>137</v>
      </c>
      <c r="AL165" s="193"/>
      <c r="AM165" s="193"/>
      <c r="AN165" s="193"/>
      <c r="AO165" s="193"/>
      <c r="AP165" s="193"/>
      <c r="AQ165" s="193"/>
      <c r="AR165" s="193"/>
      <c r="AS165" s="193"/>
      <c r="AT165" s="185">
        <v>139300</v>
      </c>
      <c r="AU165" s="185"/>
      <c r="AV165" s="185"/>
      <c r="AW165" s="185"/>
      <c r="AX165" s="185"/>
      <c r="AY165" s="185"/>
      <c r="AZ165" s="185"/>
      <c r="BA165" s="185"/>
      <c r="BB165" s="185"/>
      <c r="BC165" s="185"/>
      <c r="BD165" s="185"/>
      <c r="BE165" s="185"/>
      <c r="BF165" s="185"/>
      <c r="BG165" s="185"/>
      <c r="BH165" s="185"/>
      <c r="BI165" s="185"/>
      <c r="BJ165" s="185"/>
      <c r="BK165" s="185">
        <v>2803.5</v>
      </c>
      <c r="BL165" s="185"/>
      <c r="BM165" s="185"/>
      <c r="BN165" s="185"/>
      <c r="BO165" s="185"/>
      <c r="BP165" s="185"/>
      <c r="BQ165" s="185"/>
      <c r="BR165" s="185"/>
      <c r="BS165" s="185"/>
      <c r="BT165" s="185"/>
      <c r="BU165" s="185"/>
      <c r="BV165" s="185"/>
      <c r="BW165" s="185">
        <f>AT165-BK165</f>
        <v>136496.5</v>
      </c>
      <c r="BX165" s="185"/>
      <c r="BY165" s="185"/>
      <c r="BZ165" s="185"/>
      <c r="CA165" s="185"/>
      <c r="CB165" s="185"/>
      <c r="CC165" s="185"/>
      <c r="CD165" s="185"/>
      <c r="CE165" s="185"/>
      <c r="CF165" s="185"/>
      <c r="CG165" s="185"/>
      <c r="CH165" s="43">
        <f t="shared" si="12"/>
        <v>2.012562814070352</v>
      </c>
      <c r="CJ165" s="56"/>
      <c r="CK165" s="56"/>
      <c r="CL165" s="56"/>
      <c r="CM165" s="57"/>
      <c r="CN165" s="57"/>
      <c r="CO165" s="57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</row>
    <row r="166" spans="1:129" s="55" customFormat="1" ht="36" customHeight="1">
      <c r="A166" s="189" t="s">
        <v>355</v>
      </c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89"/>
      <c r="AE166" s="197">
        <v>200</v>
      </c>
      <c r="AF166" s="197"/>
      <c r="AG166" s="197"/>
      <c r="AH166" s="197"/>
      <c r="AI166" s="197"/>
      <c r="AJ166" s="197"/>
      <c r="AK166" s="193" t="s">
        <v>187</v>
      </c>
      <c r="AL166" s="193"/>
      <c r="AM166" s="193"/>
      <c r="AN166" s="193"/>
      <c r="AO166" s="193"/>
      <c r="AP166" s="193"/>
      <c r="AQ166" s="193"/>
      <c r="AR166" s="193"/>
      <c r="AS166" s="193"/>
      <c r="AT166" s="185">
        <v>10700</v>
      </c>
      <c r="AU166" s="185"/>
      <c r="AV166" s="185"/>
      <c r="AW166" s="185"/>
      <c r="AX166" s="185"/>
      <c r="AY166" s="185"/>
      <c r="AZ166" s="185"/>
      <c r="BA166" s="185"/>
      <c r="BB166" s="185"/>
      <c r="BC166" s="185"/>
      <c r="BD166" s="185"/>
      <c r="BE166" s="185"/>
      <c r="BF166" s="185"/>
      <c r="BG166" s="185"/>
      <c r="BH166" s="185"/>
      <c r="BI166" s="185"/>
      <c r="BJ166" s="185"/>
      <c r="BK166" s="185">
        <v>10700</v>
      </c>
      <c r="BL166" s="185"/>
      <c r="BM166" s="185"/>
      <c r="BN166" s="185"/>
      <c r="BO166" s="185"/>
      <c r="BP166" s="185"/>
      <c r="BQ166" s="185"/>
      <c r="BR166" s="185"/>
      <c r="BS166" s="185"/>
      <c r="BT166" s="185"/>
      <c r="BU166" s="185"/>
      <c r="BV166" s="185"/>
      <c r="BW166" s="185" t="s">
        <v>276</v>
      </c>
      <c r="BX166" s="185"/>
      <c r="BY166" s="185"/>
      <c r="BZ166" s="185"/>
      <c r="CA166" s="185"/>
      <c r="CB166" s="185"/>
      <c r="CC166" s="185"/>
      <c r="CD166" s="185"/>
      <c r="CE166" s="185"/>
      <c r="CF166" s="185"/>
      <c r="CG166" s="185"/>
      <c r="CH166" s="43">
        <f t="shared" si="12"/>
        <v>100</v>
      </c>
      <c r="CJ166" s="56"/>
      <c r="CK166" s="56"/>
      <c r="CL166" s="56"/>
      <c r="CM166" s="57"/>
      <c r="CN166" s="57"/>
      <c r="CO166" s="57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</row>
    <row r="167" spans="1:129" s="55" customFormat="1" ht="36" customHeight="1">
      <c r="A167" s="207" t="s">
        <v>437</v>
      </c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07"/>
      <c r="Z167" s="207"/>
      <c r="AA167" s="207"/>
      <c r="AB167" s="207"/>
      <c r="AC167" s="207"/>
      <c r="AD167" s="207"/>
      <c r="AE167" s="197">
        <v>200</v>
      </c>
      <c r="AF167" s="197"/>
      <c r="AG167" s="197"/>
      <c r="AH167" s="197"/>
      <c r="AI167" s="197"/>
      <c r="AJ167" s="197"/>
      <c r="AK167" s="194" t="s">
        <v>153</v>
      </c>
      <c r="AL167" s="194"/>
      <c r="AM167" s="194"/>
      <c r="AN167" s="194"/>
      <c r="AO167" s="194"/>
      <c r="AP167" s="194"/>
      <c r="AQ167" s="194"/>
      <c r="AR167" s="194"/>
      <c r="AS167" s="194"/>
      <c r="AT167" s="196">
        <f>AT168</f>
        <v>2800000</v>
      </c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/>
      <c r="BG167" s="196"/>
      <c r="BH167" s="196"/>
      <c r="BI167" s="196"/>
      <c r="BJ167" s="196"/>
      <c r="BK167" s="196">
        <f aca="true" t="shared" si="13" ref="BK167:BK179">BK168</f>
        <v>40218.13</v>
      </c>
      <c r="BL167" s="196"/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196"/>
      <c r="BW167" s="196">
        <f aca="true" t="shared" si="14" ref="BW167:BW177">AT167-BK167</f>
        <v>2759781.87</v>
      </c>
      <c r="BX167" s="196"/>
      <c r="BY167" s="196"/>
      <c r="BZ167" s="196"/>
      <c r="CA167" s="196"/>
      <c r="CB167" s="196"/>
      <c r="CC167" s="196"/>
      <c r="CD167" s="196"/>
      <c r="CE167" s="196"/>
      <c r="CF167" s="196"/>
      <c r="CG167" s="196"/>
      <c r="CH167" s="43">
        <f t="shared" si="12"/>
        <v>1.4363617857142856</v>
      </c>
      <c r="CJ167" s="56"/>
      <c r="CK167" s="56"/>
      <c r="CL167" s="56"/>
      <c r="CM167" s="57"/>
      <c r="CN167" s="57"/>
      <c r="CO167" s="57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</row>
    <row r="168" spans="1:129" s="16" customFormat="1" ht="36" customHeight="1">
      <c r="A168" s="207" t="s">
        <v>138</v>
      </c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  <c r="T168" s="207"/>
      <c r="U168" s="207"/>
      <c r="V168" s="207"/>
      <c r="W168" s="207"/>
      <c r="X168" s="207"/>
      <c r="Y168" s="207"/>
      <c r="Z168" s="207"/>
      <c r="AA168" s="207"/>
      <c r="AB168" s="207"/>
      <c r="AC168" s="207"/>
      <c r="AD168" s="207"/>
      <c r="AE168" s="197">
        <v>200</v>
      </c>
      <c r="AF168" s="197"/>
      <c r="AG168" s="197"/>
      <c r="AH168" s="197"/>
      <c r="AI168" s="197"/>
      <c r="AJ168" s="197"/>
      <c r="AK168" s="194" t="s">
        <v>154</v>
      </c>
      <c r="AL168" s="194"/>
      <c r="AM168" s="194"/>
      <c r="AN168" s="194"/>
      <c r="AO168" s="194"/>
      <c r="AP168" s="194"/>
      <c r="AQ168" s="194"/>
      <c r="AR168" s="194"/>
      <c r="AS168" s="194"/>
      <c r="AT168" s="196">
        <f>AT174+AT169</f>
        <v>2800000</v>
      </c>
      <c r="AU168" s="196"/>
      <c r="AV168" s="196"/>
      <c r="AW168" s="196"/>
      <c r="AX168" s="196"/>
      <c r="AY168" s="196"/>
      <c r="AZ168" s="196"/>
      <c r="BA168" s="196"/>
      <c r="BB168" s="196"/>
      <c r="BC168" s="196"/>
      <c r="BD168" s="196"/>
      <c r="BE168" s="196"/>
      <c r="BF168" s="196"/>
      <c r="BG168" s="196"/>
      <c r="BH168" s="196"/>
      <c r="BI168" s="196"/>
      <c r="BJ168" s="196"/>
      <c r="BK168" s="196">
        <f>BK174</f>
        <v>40218.13</v>
      </c>
      <c r="BL168" s="196"/>
      <c r="BM168" s="196"/>
      <c r="BN168" s="196"/>
      <c r="BO168" s="196"/>
      <c r="BP168" s="196"/>
      <c r="BQ168" s="196"/>
      <c r="BR168" s="196"/>
      <c r="BS168" s="196"/>
      <c r="BT168" s="196"/>
      <c r="BU168" s="196"/>
      <c r="BV168" s="196"/>
      <c r="BW168" s="196">
        <f t="shared" si="14"/>
        <v>2759781.87</v>
      </c>
      <c r="BX168" s="196"/>
      <c r="BY168" s="196"/>
      <c r="BZ168" s="196"/>
      <c r="CA168" s="196"/>
      <c r="CB168" s="196"/>
      <c r="CC168" s="196"/>
      <c r="CD168" s="196"/>
      <c r="CE168" s="196"/>
      <c r="CF168" s="196"/>
      <c r="CG168" s="196"/>
      <c r="CH168" s="43">
        <f t="shared" si="12"/>
        <v>1.4363617857142856</v>
      </c>
      <c r="CJ168" s="17"/>
      <c r="CK168" s="17"/>
      <c r="CL168" s="17"/>
      <c r="CM168" s="18"/>
      <c r="CN168" s="18"/>
      <c r="CO168" s="18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</row>
    <row r="169" spans="1:129" s="55" customFormat="1" ht="36" customHeight="1">
      <c r="A169" s="189" t="s">
        <v>391</v>
      </c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90">
        <v>200</v>
      </c>
      <c r="AF169" s="190"/>
      <c r="AG169" s="190"/>
      <c r="AH169" s="190"/>
      <c r="AI169" s="190"/>
      <c r="AJ169" s="190"/>
      <c r="AK169" s="193" t="s">
        <v>184</v>
      </c>
      <c r="AL169" s="193"/>
      <c r="AM169" s="193"/>
      <c r="AN169" s="193"/>
      <c r="AO169" s="193"/>
      <c r="AP169" s="193"/>
      <c r="AQ169" s="193"/>
      <c r="AR169" s="193"/>
      <c r="AS169" s="193"/>
      <c r="AT169" s="185">
        <f>AT170</f>
        <v>134000</v>
      </c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185"/>
      <c r="BF169" s="185"/>
      <c r="BG169" s="185"/>
      <c r="BH169" s="185"/>
      <c r="BI169" s="185"/>
      <c r="BJ169" s="185"/>
      <c r="BK169" s="185" t="str">
        <f t="shared" si="13"/>
        <v>-</v>
      </c>
      <c r="BL169" s="185"/>
      <c r="BM169" s="185"/>
      <c r="BN169" s="185"/>
      <c r="BO169" s="185"/>
      <c r="BP169" s="185"/>
      <c r="BQ169" s="185"/>
      <c r="BR169" s="185"/>
      <c r="BS169" s="185"/>
      <c r="BT169" s="185"/>
      <c r="BU169" s="185"/>
      <c r="BV169" s="185"/>
      <c r="BW169" s="185">
        <f>AT169</f>
        <v>134000</v>
      </c>
      <c r="BX169" s="185"/>
      <c r="BY169" s="185"/>
      <c r="BZ169" s="185"/>
      <c r="CA169" s="185"/>
      <c r="CB169" s="185"/>
      <c r="CC169" s="185"/>
      <c r="CD169" s="185"/>
      <c r="CE169" s="185"/>
      <c r="CF169" s="185"/>
      <c r="CG169" s="185"/>
      <c r="CH169" s="43" t="e">
        <f t="shared" si="12"/>
        <v>#VALUE!</v>
      </c>
      <c r="CJ169" s="56"/>
      <c r="CK169" s="56"/>
      <c r="CL169" s="56"/>
      <c r="CM169" s="57"/>
      <c r="CN169" s="57"/>
      <c r="CO169" s="57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</row>
    <row r="170" spans="1:129" s="55" customFormat="1" ht="36" customHeight="1">
      <c r="A170" s="189" t="s">
        <v>179</v>
      </c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90">
        <v>200</v>
      </c>
      <c r="AF170" s="190"/>
      <c r="AG170" s="190"/>
      <c r="AH170" s="190"/>
      <c r="AI170" s="190"/>
      <c r="AJ170" s="190"/>
      <c r="AK170" s="193" t="s">
        <v>183</v>
      </c>
      <c r="AL170" s="193"/>
      <c r="AM170" s="193"/>
      <c r="AN170" s="193"/>
      <c r="AO170" s="193"/>
      <c r="AP170" s="193"/>
      <c r="AQ170" s="193"/>
      <c r="AR170" s="193"/>
      <c r="AS170" s="193"/>
      <c r="AT170" s="185">
        <f>AT171</f>
        <v>134000</v>
      </c>
      <c r="AU170" s="185"/>
      <c r="AV170" s="185"/>
      <c r="AW170" s="185"/>
      <c r="AX170" s="185"/>
      <c r="AY170" s="185"/>
      <c r="AZ170" s="185"/>
      <c r="BA170" s="185"/>
      <c r="BB170" s="185"/>
      <c r="BC170" s="185"/>
      <c r="BD170" s="185"/>
      <c r="BE170" s="185"/>
      <c r="BF170" s="185"/>
      <c r="BG170" s="185"/>
      <c r="BH170" s="185"/>
      <c r="BI170" s="185"/>
      <c r="BJ170" s="185"/>
      <c r="BK170" s="185" t="str">
        <f t="shared" si="13"/>
        <v>-</v>
      </c>
      <c r="BL170" s="185"/>
      <c r="BM170" s="185"/>
      <c r="BN170" s="185"/>
      <c r="BO170" s="185"/>
      <c r="BP170" s="185"/>
      <c r="BQ170" s="185"/>
      <c r="BR170" s="185"/>
      <c r="BS170" s="185"/>
      <c r="BT170" s="185"/>
      <c r="BU170" s="185"/>
      <c r="BV170" s="185"/>
      <c r="BW170" s="185">
        <f>AT170</f>
        <v>134000</v>
      </c>
      <c r="BX170" s="185"/>
      <c r="BY170" s="185"/>
      <c r="BZ170" s="185"/>
      <c r="CA170" s="185"/>
      <c r="CB170" s="185"/>
      <c r="CC170" s="185"/>
      <c r="CD170" s="185"/>
      <c r="CE170" s="185"/>
      <c r="CF170" s="185"/>
      <c r="CG170" s="185"/>
      <c r="CH170" s="43" t="e">
        <f t="shared" si="12"/>
        <v>#VALUE!</v>
      </c>
      <c r="CJ170" s="56"/>
      <c r="CK170" s="56"/>
      <c r="CL170" s="56"/>
      <c r="CM170" s="57"/>
      <c r="CN170" s="57"/>
      <c r="CO170" s="57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</row>
    <row r="171" spans="1:129" s="55" customFormat="1" ht="75" customHeight="1">
      <c r="A171" s="189" t="s">
        <v>144</v>
      </c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90">
        <v>200</v>
      </c>
      <c r="AF171" s="190"/>
      <c r="AG171" s="190"/>
      <c r="AH171" s="190"/>
      <c r="AI171" s="190"/>
      <c r="AJ171" s="190"/>
      <c r="AK171" s="193" t="s">
        <v>182</v>
      </c>
      <c r="AL171" s="193"/>
      <c r="AM171" s="193"/>
      <c r="AN171" s="193"/>
      <c r="AO171" s="193"/>
      <c r="AP171" s="193"/>
      <c r="AQ171" s="193"/>
      <c r="AR171" s="193"/>
      <c r="AS171" s="193"/>
      <c r="AT171" s="185">
        <f>AT172</f>
        <v>134000</v>
      </c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85"/>
      <c r="BF171" s="185"/>
      <c r="BG171" s="185"/>
      <c r="BH171" s="185"/>
      <c r="BI171" s="185"/>
      <c r="BJ171" s="185"/>
      <c r="BK171" s="185" t="str">
        <f t="shared" si="13"/>
        <v>-</v>
      </c>
      <c r="BL171" s="185"/>
      <c r="BM171" s="185"/>
      <c r="BN171" s="185"/>
      <c r="BO171" s="185"/>
      <c r="BP171" s="185"/>
      <c r="BQ171" s="185"/>
      <c r="BR171" s="185"/>
      <c r="BS171" s="185"/>
      <c r="BT171" s="185"/>
      <c r="BU171" s="185"/>
      <c r="BV171" s="185"/>
      <c r="BW171" s="185">
        <f>AT171</f>
        <v>134000</v>
      </c>
      <c r="BX171" s="185"/>
      <c r="BY171" s="185"/>
      <c r="BZ171" s="185"/>
      <c r="CA171" s="185"/>
      <c r="CB171" s="185"/>
      <c r="CC171" s="185"/>
      <c r="CD171" s="185"/>
      <c r="CE171" s="185"/>
      <c r="CF171" s="185"/>
      <c r="CG171" s="185"/>
      <c r="CH171" s="43" t="e">
        <f t="shared" si="12"/>
        <v>#VALUE!</v>
      </c>
      <c r="CJ171" s="56"/>
      <c r="CK171" s="56"/>
      <c r="CL171" s="56"/>
      <c r="CM171" s="57"/>
      <c r="CN171" s="57"/>
      <c r="CO171" s="57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</row>
    <row r="172" spans="1:129" s="55" customFormat="1" ht="36" customHeight="1">
      <c r="A172" s="189" t="s">
        <v>143</v>
      </c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90">
        <v>200</v>
      </c>
      <c r="AF172" s="190"/>
      <c r="AG172" s="190"/>
      <c r="AH172" s="190"/>
      <c r="AI172" s="190"/>
      <c r="AJ172" s="190"/>
      <c r="AK172" s="193" t="s">
        <v>181</v>
      </c>
      <c r="AL172" s="193"/>
      <c r="AM172" s="193"/>
      <c r="AN172" s="193"/>
      <c r="AO172" s="193"/>
      <c r="AP172" s="193"/>
      <c r="AQ172" s="193"/>
      <c r="AR172" s="193"/>
      <c r="AS172" s="193"/>
      <c r="AT172" s="185">
        <f>AT173</f>
        <v>134000</v>
      </c>
      <c r="AU172" s="185"/>
      <c r="AV172" s="185"/>
      <c r="AW172" s="185"/>
      <c r="AX172" s="185"/>
      <c r="AY172" s="185"/>
      <c r="AZ172" s="185"/>
      <c r="BA172" s="185"/>
      <c r="BB172" s="185"/>
      <c r="BC172" s="185"/>
      <c r="BD172" s="185"/>
      <c r="BE172" s="185"/>
      <c r="BF172" s="185"/>
      <c r="BG172" s="185"/>
      <c r="BH172" s="185"/>
      <c r="BI172" s="185"/>
      <c r="BJ172" s="185"/>
      <c r="BK172" s="185" t="str">
        <f t="shared" si="13"/>
        <v>-</v>
      </c>
      <c r="BL172" s="185"/>
      <c r="BM172" s="185"/>
      <c r="BN172" s="185"/>
      <c r="BO172" s="185"/>
      <c r="BP172" s="185"/>
      <c r="BQ172" s="185"/>
      <c r="BR172" s="185"/>
      <c r="BS172" s="185"/>
      <c r="BT172" s="185"/>
      <c r="BU172" s="185"/>
      <c r="BV172" s="185"/>
      <c r="BW172" s="185">
        <f>AT172</f>
        <v>134000</v>
      </c>
      <c r="BX172" s="185"/>
      <c r="BY172" s="185"/>
      <c r="BZ172" s="185"/>
      <c r="CA172" s="185"/>
      <c r="CB172" s="185"/>
      <c r="CC172" s="185"/>
      <c r="CD172" s="185"/>
      <c r="CE172" s="185"/>
      <c r="CF172" s="185"/>
      <c r="CG172" s="185"/>
      <c r="CH172" s="43" t="e">
        <f t="shared" si="12"/>
        <v>#VALUE!</v>
      </c>
      <c r="CJ172" s="56"/>
      <c r="CK172" s="56"/>
      <c r="CL172" s="56"/>
      <c r="CM172" s="57"/>
      <c r="CN172" s="57"/>
      <c r="CO172" s="57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</row>
    <row r="173" spans="1:129" s="55" customFormat="1" ht="36" customHeight="1">
      <c r="A173" s="189" t="s">
        <v>142</v>
      </c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90">
        <v>200</v>
      </c>
      <c r="AF173" s="190"/>
      <c r="AG173" s="190"/>
      <c r="AH173" s="190"/>
      <c r="AI173" s="190"/>
      <c r="AJ173" s="190"/>
      <c r="AK173" s="193" t="s">
        <v>180</v>
      </c>
      <c r="AL173" s="193"/>
      <c r="AM173" s="193"/>
      <c r="AN173" s="193"/>
      <c r="AO173" s="193"/>
      <c r="AP173" s="193"/>
      <c r="AQ173" s="193"/>
      <c r="AR173" s="193"/>
      <c r="AS173" s="193"/>
      <c r="AT173" s="185">
        <v>134000</v>
      </c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185"/>
      <c r="BF173" s="185"/>
      <c r="BG173" s="185"/>
      <c r="BH173" s="185"/>
      <c r="BI173" s="185"/>
      <c r="BJ173" s="185"/>
      <c r="BK173" s="185" t="s">
        <v>276</v>
      </c>
      <c r="BL173" s="185"/>
      <c r="BM173" s="185"/>
      <c r="BN173" s="185"/>
      <c r="BO173" s="185"/>
      <c r="BP173" s="185"/>
      <c r="BQ173" s="185"/>
      <c r="BR173" s="185"/>
      <c r="BS173" s="185"/>
      <c r="BT173" s="185"/>
      <c r="BU173" s="185"/>
      <c r="BV173" s="185"/>
      <c r="BW173" s="185">
        <f>AT173</f>
        <v>134000</v>
      </c>
      <c r="BX173" s="185"/>
      <c r="BY173" s="185"/>
      <c r="BZ173" s="185"/>
      <c r="CA173" s="185"/>
      <c r="CB173" s="185"/>
      <c r="CC173" s="185"/>
      <c r="CD173" s="185"/>
      <c r="CE173" s="185"/>
      <c r="CF173" s="185"/>
      <c r="CG173" s="185"/>
      <c r="CH173" s="43" t="e">
        <f t="shared" si="12"/>
        <v>#VALUE!</v>
      </c>
      <c r="CJ173" s="56"/>
      <c r="CK173" s="56"/>
      <c r="CL173" s="56"/>
      <c r="CM173" s="57"/>
      <c r="CN173" s="57"/>
      <c r="CO173" s="57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</row>
    <row r="174" spans="1:129" s="55" customFormat="1" ht="36" customHeight="1">
      <c r="A174" s="189" t="s">
        <v>139</v>
      </c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90">
        <v>200</v>
      </c>
      <c r="AF174" s="190"/>
      <c r="AG174" s="190"/>
      <c r="AH174" s="190"/>
      <c r="AI174" s="190"/>
      <c r="AJ174" s="190"/>
      <c r="AK174" s="193" t="s">
        <v>155</v>
      </c>
      <c r="AL174" s="193"/>
      <c r="AM174" s="193"/>
      <c r="AN174" s="193"/>
      <c r="AO174" s="193"/>
      <c r="AP174" s="193"/>
      <c r="AQ174" s="193"/>
      <c r="AR174" s="193"/>
      <c r="AS174" s="193"/>
      <c r="AT174" s="185">
        <f>AT175</f>
        <v>2666000</v>
      </c>
      <c r="AU174" s="185"/>
      <c r="AV174" s="185"/>
      <c r="AW174" s="185"/>
      <c r="AX174" s="185"/>
      <c r="AY174" s="185"/>
      <c r="AZ174" s="185"/>
      <c r="BA174" s="185"/>
      <c r="BB174" s="185"/>
      <c r="BC174" s="185"/>
      <c r="BD174" s="185"/>
      <c r="BE174" s="185"/>
      <c r="BF174" s="185"/>
      <c r="BG174" s="185"/>
      <c r="BH174" s="185"/>
      <c r="BI174" s="185"/>
      <c r="BJ174" s="185"/>
      <c r="BK174" s="185">
        <f t="shared" si="13"/>
        <v>40218.13</v>
      </c>
      <c r="BL174" s="185"/>
      <c r="BM174" s="185"/>
      <c r="BN174" s="185"/>
      <c r="BO174" s="185"/>
      <c r="BP174" s="185"/>
      <c r="BQ174" s="185"/>
      <c r="BR174" s="185"/>
      <c r="BS174" s="185"/>
      <c r="BT174" s="185"/>
      <c r="BU174" s="185"/>
      <c r="BV174" s="185"/>
      <c r="BW174" s="185">
        <f t="shared" si="14"/>
        <v>2625781.87</v>
      </c>
      <c r="BX174" s="185"/>
      <c r="BY174" s="185"/>
      <c r="BZ174" s="185"/>
      <c r="CA174" s="185"/>
      <c r="CB174" s="185"/>
      <c r="CC174" s="185"/>
      <c r="CD174" s="185"/>
      <c r="CE174" s="185"/>
      <c r="CF174" s="185"/>
      <c r="CG174" s="185"/>
      <c r="CH174" s="43">
        <f t="shared" si="12"/>
        <v>1.5085570142535631</v>
      </c>
      <c r="CJ174" s="56"/>
      <c r="CK174" s="56"/>
      <c r="CL174" s="56"/>
      <c r="CM174" s="57"/>
      <c r="CN174" s="57"/>
      <c r="CO174" s="57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</row>
    <row r="175" spans="1:129" s="55" customFormat="1" ht="60.75" customHeight="1">
      <c r="A175" s="189" t="s">
        <v>140</v>
      </c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90">
        <v>200</v>
      </c>
      <c r="AF175" s="190"/>
      <c r="AG175" s="190"/>
      <c r="AH175" s="190"/>
      <c r="AI175" s="190"/>
      <c r="AJ175" s="190"/>
      <c r="AK175" s="193" t="s">
        <v>156</v>
      </c>
      <c r="AL175" s="193"/>
      <c r="AM175" s="193"/>
      <c r="AN175" s="193"/>
      <c r="AO175" s="193"/>
      <c r="AP175" s="193"/>
      <c r="AQ175" s="193"/>
      <c r="AR175" s="193"/>
      <c r="AS175" s="193"/>
      <c r="AT175" s="185">
        <f>AT176</f>
        <v>2666000</v>
      </c>
      <c r="AU175" s="185"/>
      <c r="AV175" s="185"/>
      <c r="AW175" s="185"/>
      <c r="AX175" s="185"/>
      <c r="AY175" s="185"/>
      <c r="AZ175" s="185"/>
      <c r="BA175" s="185"/>
      <c r="BB175" s="185"/>
      <c r="BC175" s="185"/>
      <c r="BD175" s="185"/>
      <c r="BE175" s="185"/>
      <c r="BF175" s="185"/>
      <c r="BG175" s="185"/>
      <c r="BH175" s="185"/>
      <c r="BI175" s="185"/>
      <c r="BJ175" s="185"/>
      <c r="BK175" s="185">
        <f t="shared" si="13"/>
        <v>40218.13</v>
      </c>
      <c r="BL175" s="185"/>
      <c r="BM175" s="185"/>
      <c r="BN175" s="185"/>
      <c r="BO175" s="185"/>
      <c r="BP175" s="185"/>
      <c r="BQ175" s="185"/>
      <c r="BR175" s="185"/>
      <c r="BS175" s="185"/>
      <c r="BT175" s="185"/>
      <c r="BU175" s="185"/>
      <c r="BV175" s="185"/>
      <c r="BW175" s="185">
        <f t="shared" si="14"/>
        <v>2625781.87</v>
      </c>
      <c r="BX175" s="185"/>
      <c r="BY175" s="185"/>
      <c r="BZ175" s="185"/>
      <c r="CA175" s="185"/>
      <c r="CB175" s="185"/>
      <c r="CC175" s="185"/>
      <c r="CD175" s="185"/>
      <c r="CE175" s="185"/>
      <c r="CF175" s="185"/>
      <c r="CG175" s="185"/>
      <c r="CH175" s="43">
        <f t="shared" si="12"/>
        <v>1.5085570142535631</v>
      </c>
      <c r="CJ175" s="56"/>
      <c r="CK175" s="56"/>
      <c r="CL175" s="56"/>
      <c r="CM175" s="57"/>
      <c r="CN175" s="57"/>
      <c r="CO175" s="57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</row>
    <row r="176" spans="1:129" s="55" customFormat="1" ht="60" customHeight="1">
      <c r="A176" s="189" t="s">
        <v>141</v>
      </c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90">
        <v>200</v>
      </c>
      <c r="AF176" s="190"/>
      <c r="AG176" s="190"/>
      <c r="AH176" s="190"/>
      <c r="AI176" s="190"/>
      <c r="AJ176" s="190"/>
      <c r="AK176" s="193" t="s">
        <v>157</v>
      </c>
      <c r="AL176" s="193"/>
      <c r="AM176" s="193"/>
      <c r="AN176" s="193"/>
      <c r="AO176" s="193"/>
      <c r="AP176" s="193"/>
      <c r="AQ176" s="193"/>
      <c r="AR176" s="193"/>
      <c r="AS176" s="193"/>
      <c r="AT176" s="185">
        <f>AT177</f>
        <v>2666000</v>
      </c>
      <c r="AU176" s="185"/>
      <c r="AV176" s="185"/>
      <c r="AW176" s="185"/>
      <c r="AX176" s="185"/>
      <c r="AY176" s="185"/>
      <c r="AZ176" s="185"/>
      <c r="BA176" s="185"/>
      <c r="BB176" s="185"/>
      <c r="BC176" s="185"/>
      <c r="BD176" s="185"/>
      <c r="BE176" s="185"/>
      <c r="BF176" s="185"/>
      <c r="BG176" s="185"/>
      <c r="BH176" s="185"/>
      <c r="BI176" s="185"/>
      <c r="BJ176" s="185"/>
      <c r="BK176" s="185">
        <f t="shared" si="13"/>
        <v>40218.13</v>
      </c>
      <c r="BL176" s="185"/>
      <c r="BM176" s="185"/>
      <c r="BN176" s="185"/>
      <c r="BO176" s="185"/>
      <c r="BP176" s="185"/>
      <c r="BQ176" s="185"/>
      <c r="BR176" s="185"/>
      <c r="BS176" s="185"/>
      <c r="BT176" s="185"/>
      <c r="BU176" s="185"/>
      <c r="BV176" s="185"/>
      <c r="BW176" s="185">
        <f t="shared" si="14"/>
        <v>2625781.87</v>
      </c>
      <c r="BX176" s="185"/>
      <c r="BY176" s="185"/>
      <c r="BZ176" s="185"/>
      <c r="CA176" s="185"/>
      <c r="CB176" s="185"/>
      <c r="CC176" s="185"/>
      <c r="CD176" s="185"/>
      <c r="CE176" s="185"/>
      <c r="CF176" s="185"/>
      <c r="CG176" s="185"/>
      <c r="CH176" s="43">
        <f t="shared" si="12"/>
        <v>1.5085570142535631</v>
      </c>
      <c r="CJ176" s="56"/>
      <c r="CK176" s="56"/>
      <c r="CL176" s="56"/>
      <c r="CM176" s="57"/>
      <c r="CN176" s="57"/>
      <c r="CO176" s="57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</row>
    <row r="177" spans="1:129" s="55" customFormat="1" ht="23.25" customHeight="1">
      <c r="A177" s="189" t="s">
        <v>145</v>
      </c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90">
        <v>200</v>
      </c>
      <c r="AF177" s="190"/>
      <c r="AG177" s="190"/>
      <c r="AH177" s="190"/>
      <c r="AI177" s="190"/>
      <c r="AJ177" s="190"/>
      <c r="AK177" s="193" t="s">
        <v>158</v>
      </c>
      <c r="AL177" s="193"/>
      <c r="AM177" s="193"/>
      <c r="AN177" s="193"/>
      <c r="AO177" s="193"/>
      <c r="AP177" s="193"/>
      <c r="AQ177" s="193"/>
      <c r="AR177" s="193"/>
      <c r="AS177" s="193"/>
      <c r="AT177" s="185">
        <f>AT178+AT181</f>
        <v>2666000</v>
      </c>
      <c r="AU177" s="185"/>
      <c r="AV177" s="185"/>
      <c r="AW177" s="185"/>
      <c r="AX177" s="185"/>
      <c r="AY177" s="185"/>
      <c r="AZ177" s="185"/>
      <c r="BA177" s="185"/>
      <c r="BB177" s="185"/>
      <c r="BC177" s="185"/>
      <c r="BD177" s="185"/>
      <c r="BE177" s="185"/>
      <c r="BF177" s="185"/>
      <c r="BG177" s="185"/>
      <c r="BH177" s="185"/>
      <c r="BI177" s="185"/>
      <c r="BJ177" s="185"/>
      <c r="BK177" s="185">
        <f>BK178</f>
        <v>40218.13</v>
      </c>
      <c r="BL177" s="185"/>
      <c r="BM177" s="185"/>
      <c r="BN177" s="185"/>
      <c r="BO177" s="185"/>
      <c r="BP177" s="185"/>
      <c r="BQ177" s="185"/>
      <c r="BR177" s="185"/>
      <c r="BS177" s="185"/>
      <c r="BT177" s="185"/>
      <c r="BU177" s="185"/>
      <c r="BV177" s="185"/>
      <c r="BW177" s="185">
        <f t="shared" si="14"/>
        <v>2625781.87</v>
      </c>
      <c r="BX177" s="185"/>
      <c r="BY177" s="185"/>
      <c r="BZ177" s="185"/>
      <c r="CA177" s="185"/>
      <c r="CB177" s="185"/>
      <c r="CC177" s="185"/>
      <c r="CD177" s="185"/>
      <c r="CE177" s="185"/>
      <c r="CF177" s="185"/>
      <c r="CG177" s="185"/>
      <c r="CH177" s="43">
        <f t="shared" si="12"/>
        <v>1.5085570142535631</v>
      </c>
      <c r="CJ177" s="56"/>
      <c r="CK177" s="56"/>
      <c r="CL177" s="56"/>
      <c r="CM177" s="57"/>
      <c r="CN177" s="57"/>
      <c r="CO177" s="57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</row>
    <row r="178" spans="1:129" s="55" customFormat="1" ht="72.75" customHeight="1">
      <c r="A178" s="189" t="s">
        <v>144</v>
      </c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89"/>
      <c r="AE178" s="190">
        <v>200</v>
      </c>
      <c r="AF178" s="190"/>
      <c r="AG178" s="190"/>
      <c r="AH178" s="190"/>
      <c r="AI178" s="190"/>
      <c r="AJ178" s="190"/>
      <c r="AK178" s="193" t="s">
        <v>159</v>
      </c>
      <c r="AL178" s="193"/>
      <c r="AM178" s="193"/>
      <c r="AN178" s="193"/>
      <c r="AO178" s="193"/>
      <c r="AP178" s="193"/>
      <c r="AQ178" s="193"/>
      <c r="AR178" s="193"/>
      <c r="AS178" s="193"/>
      <c r="AT178" s="185">
        <f>AT179</f>
        <v>2126000</v>
      </c>
      <c r="AU178" s="185"/>
      <c r="AV178" s="185"/>
      <c r="AW178" s="185"/>
      <c r="AX178" s="185"/>
      <c r="AY178" s="185"/>
      <c r="AZ178" s="185"/>
      <c r="BA178" s="185"/>
      <c r="BB178" s="185"/>
      <c r="BC178" s="185"/>
      <c r="BD178" s="185"/>
      <c r="BE178" s="185"/>
      <c r="BF178" s="185"/>
      <c r="BG178" s="185"/>
      <c r="BH178" s="185"/>
      <c r="BI178" s="185"/>
      <c r="BJ178" s="185"/>
      <c r="BK178" s="185">
        <f t="shared" si="13"/>
        <v>40218.13</v>
      </c>
      <c r="BL178" s="185"/>
      <c r="BM178" s="185"/>
      <c r="BN178" s="185"/>
      <c r="BO178" s="185"/>
      <c r="BP178" s="185"/>
      <c r="BQ178" s="185"/>
      <c r="BR178" s="185"/>
      <c r="BS178" s="185"/>
      <c r="BT178" s="185"/>
      <c r="BU178" s="185"/>
      <c r="BV178" s="185"/>
      <c r="BW178" s="185">
        <f>AT178-BK178</f>
        <v>2085781.87</v>
      </c>
      <c r="BX178" s="185"/>
      <c r="BY178" s="185"/>
      <c r="BZ178" s="185"/>
      <c r="CA178" s="185"/>
      <c r="CB178" s="185"/>
      <c r="CC178" s="185"/>
      <c r="CD178" s="185"/>
      <c r="CE178" s="185"/>
      <c r="CF178" s="185"/>
      <c r="CG178" s="185"/>
      <c r="CH178" s="43">
        <f t="shared" si="12"/>
        <v>1.891727657572907</v>
      </c>
      <c r="CJ178" s="56"/>
      <c r="CK178" s="56"/>
      <c r="CL178" s="56"/>
      <c r="CM178" s="57"/>
      <c r="CN178" s="57"/>
      <c r="CO178" s="57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</row>
    <row r="179" spans="1:129" s="55" customFormat="1" ht="36" customHeight="1">
      <c r="A179" s="189" t="s">
        <v>143</v>
      </c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  <c r="AC179" s="189"/>
      <c r="AD179" s="189"/>
      <c r="AE179" s="190">
        <v>200</v>
      </c>
      <c r="AF179" s="190"/>
      <c r="AG179" s="190"/>
      <c r="AH179" s="190"/>
      <c r="AI179" s="190"/>
      <c r="AJ179" s="190"/>
      <c r="AK179" s="193" t="s">
        <v>160</v>
      </c>
      <c r="AL179" s="193"/>
      <c r="AM179" s="193"/>
      <c r="AN179" s="193"/>
      <c r="AO179" s="193"/>
      <c r="AP179" s="193"/>
      <c r="AQ179" s="193"/>
      <c r="AR179" s="193"/>
      <c r="AS179" s="193"/>
      <c r="AT179" s="185">
        <f>AT180</f>
        <v>2126000</v>
      </c>
      <c r="AU179" s="185"/>
      <c r="AV179" s="185"/>
      <c r="AW179" s="185"/>
      <c r="AX179" s="185"/>
      <c r="AY179" s="185"/>
      <c r="AZ179" s="185"/>
      <c r="BA179" s="185"/>
      <c r="BB179" s="185"/>
      <c r="BC179" s="185"/>
      <c r="BD179" s="185"/>
      <c r="BE179" s="185"/>
      <c r="BF179" s="185"/>
      <c r="BG179" s="185"/>
      <c r="BH179" s="185"/>
      <c r="BI179" s="185"/>
      <c r="BJ179" s="185"/>
      <c r="BK179" s="185">
        <f t="shared" si="13"/>
        <v>40218.13</v>
      </c>
      <c r="BL179" s="185"/>
      <c r="BM179" s="185"/>
      <c r="BN179" s="185"/>
      <c r="BO179" s="185"/>
      <c r="BP179" s="185"/>
      <c r="BQ179" s="185"/>
      <c r="BR179" s="185"/>
      <c r="BS179" s="185"/>
      <c r="BT179" s="185"/>
      <c r="BU179" s="185"/>
      <c r="BV179" s="185"/>
      <c r="BW179" s="185">
        <f>AT179-BK179</f>
        <v>2085781.87</v>
      </c>
      <c r="BX179" s="185"/>
      <c r="BY179" s="185"/>
      <c r="BZ179" s="185"/>
      <c r="CA179" s="185"/>
      <c r="CB179" s="185"/>
      <c r="CC179" s="185"/>
      <c r="CD179" s="185"/>
      <c r="CE179" s="185"/>
      <c r="CF179" s="185"/>
      <c r="CG179" s="185"/>
      <c r="CH179" s="43">
        <f t="shared" si="12"/>
        <v>1.891727657572907</v>
      </c>
      <c r="CJ179" s="56"/>
      <c r="CK179" s="56"/>
      <c r="CL179" s="56"/>
      <c r="CM179" s="57"/>
      <c r="CN179" s="57"/>
      <c r="CO179" s="57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</row>
    <row r="180" spans="1:129" s="55" customFormat="1" ht="36" customHeight="1">
      <c r="A180" s="189" t="s">
        <v>142</v>
      </c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C180" s="189"/>
      <c r="AD180" s="189"/>
      <c r="AE180" s="190">
        <v>200</v>
      </c>
      <c r="AF180" s="190"/>
      <c r="AG180" s="190"/>
      <c r="AH180" s="190"/>
      <c r="AI180" s="190"/>
      <c r="AJ180" s="190"/>
      <c r="AK180" s="193" t="s">
        <v>161</v>
      </c>
      <c r="AL180" s="193"/>
      <c r="AM180" s="193"/>
      <c r="AN180" s="193"/>
      <c r="AO180" s="193"/>
      <c r="AP180" s="193"/>
      <c r="AQ180" s="193"/>
      <c r="AR180" s="193"/>
      <c r="AS180" s="193"/>
      <c r="AT180" s="185">
        <v>2126000</v>
      </c>
      <c r="AU180" s="185"/>
      <c r="AV180" s="185"/>
      <c r="AW180" s="185"/>
      <c r="AX180" s="185"/>
      <c r="AY180" s="185"/>
      <c r="AZ180" s="185"/>
      <c r="BA180" s="185"/>
      <c r="BB180" s="185"/>
      <c r="BC180" s="185"/>
      <c r="BD180" s="185"/>
      <c r="BE180" s="185"/>
      <c r="BF180" s="185"/>
      <c r="BG180" s="185"/>
      <c r="BH180" s="185"/>
      <c r="BI180" s="185"/>
      <c r="BJ180" s="185"/>
      <c r="BK180" s="185">
        <v>40218.13</v>
      </c>
      <c r="BL180" s="185"/>
      <c r="BM180" s="185"/>
      <c r="BN180" s="185"/>
      <c r="BO180" s="185"/>
      <c r="BP180" s="185"/>
      <c r="BQ180" s="185"/>
      <c r="BR180" s="185"/>
      <c r="BS180" s="185"/>
      <c r="BT180" s="185"/>
      <c r="BU180" s="185"/>
      <c r="BV180" s="185"/>
      <c r="BW180" s="185">
        <f>AT180-BK180</f>
        <v>2085781.87</v>
      </c>
      <c r="BX180" s="185"/>
      <c r="BY180" s="185"/>
      <c r="BZ180" s="185"/>
      <c r="CA180" s="185"/>
      <c r="CB180" s="185"/>
      <c r="CC180" s="185"/>
      <c r="CD180" s="185"/>
      <c r="CE180" s="185"/>
      <c r="CF180" s="185"/>
      <c r="CG180" s="185"/>
      <c r="CH180" s="43">
        <f t="shared" si="12"/>
        <v>1.891727657572907</v>
      </c>
      <c r="CJ180" s="56"/>
      <c r="CK180" s="56"/>
      <c r="CL180" s="56"/>
      <c r="CM180" s="57"/>
      <c r="CN180" s="57"/>
      <c r="CO180" s="57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</row>
    <row r="181" spans="1:129" s="55" customFormat="1" ht="29.25" customHeight="1">
      <c r="A181" s="189" t="s">
        <v>151</v>
      </c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  <c r="AC181" s="189"/>
      <c r="AD181" s="189"/>
      <c r="AE181" s="190">
        <v>200</v>
      </c>
      <c r="AF181" s="190"/>
      <c r="AG181" s="190"/>
      <c r="AH181" s="190"/>
      <c r="AI181" s="190"/>
      <c r="AJ181" s="190"/>
      <c r="AK181" s="193" t="s">
        <v>162</v>
      </c>
      <c r="AL181" s="193"/>
      <c r="AM181" s="193"/>
      <c r="AN181" s="193"/>
      <c r="AO181" s="193"/>
      <c r="AP181" s="193"/>
      <c r="AQ181" s="193"/>
      <c r="AR181" s="193"/>
      <c r="AS181" s="193"/>
      <c r="AT181" s="185">
        <f>AT182</f>
        <v>540000</v>
      </c>
      <c r="AU181" s="185"/>
      <c r="AV181" s="185"/>
      <c r="AW181" s="185"/>
      <c r="AX181" s="185"/>
      <c r="AY181" s="185"/>
      <c r="AZ181" s="185"/>
      <c r="BA181" s="185"/>
      <c r="BB181" s="185"/>
      <c r="BC181" s="185"/>
      <c r="BD181" s="185"/>
      <c r="BE181" s="185"/>
      <c r="BF181" s="185"/>
      <c r="BG181" s="185"/>
      <c r="BH181" s="185"/>
      <c r="BI181" s="185"/>
      <c r="BJ181" s="185"/>
      <c r="BK181" s="185" t="str">
        <f>BK182</f>
        <v>-</v>
      </c>
      <c r="BL181" s="185"/>
      <c r="BM181" s="185"/>
      <c r="BN181" s="185"/>
      <c r="BO181" s="185"/>
      <c r="BP181" s="185"/>
      <c r="BQ181" s="185"/>
      <c r="BR181" s="185"/>
      <c r="BS181" s="185"/>
      <c r="BT181" s="185"/>
      <c r="BU181" s="185"/>
      <c r="BV181" s="185"/>
      <c r="BW181" s="185">
        <f>AT181</f>
        <v>540000</v>
      </c>
      <c r="BX181" s="185"/>
      <c r="BY181" s="185"/>
      <c r="BZ181" s="185"/>
      <c r="CA181" s="185"/>
      <c r="CB181" s="185"/>
      <c r="CC181" s="185"/>
      <c r="CD181" s="185"/>
      <c r="CE181" s="185"/>
      <c r="CF181" s="185"/>
      <c r="CG181" s="185"/>
      <c r="CH181" s="43" t="e">
        <f t="shared" si="12"/>
        <v>#VALUE!</v>
      </c>
      <c r="CJ181" s="56"/>
      <c r="CK181" s="56"/>
      <c r="CL181" s="56"/>
      <c r="CM181" s="57"/>
      <c r="CN181" s="57"/>
      <c r="CO181" s="57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</row>
    <row r="182" spans="1:129" s="55" customFormat="1" ht="36" customHeight="1">
      <c r="A182" s="189" t="s">
        <v>143</v>
      </c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89"/>
      <c r="AE182" s="190">
        <v>200</v>
      </c>
      <c r="AF182" s="190"/>
      <c r="AG182" s="190"/>
      <c r="AH182" s="190"/>
      <c r="AI182" s="190"/>
      <c r="AJ182" s="190"/>
      <c r="AK182" s="193" t="s">
        <v>163</v>
      </c>
      <c r="AL182" s="193"/>
      <c r="AM182" s="193"/>
      <c r="AN182" s="193"/>
      <c r="AO182" s="193"/>
      <c r="AP182" s="193"/>
      <c r="AQ182" s="193"/>
      <c r="AR182" s="193"/>
      <c r="AS182" s="193"/>
      <c r="AT182" s="185">
        <f>AT183</f>
        <v>540000</v>
      </c>
      <c r="AU182" s="185"/>
      <c r="AV182" s="185"/>
      <c r="AW182" s="185"/>
      <c r="AX182" s="185"/>
      <c r="AY182" s="185"/>
      <c r="AZ182" s="185"/>
      <c r="BA182" s="185"/>
      <c r="BB182" s="185"/>
      <c r="BC182" s="185"/>
      <c r="BD182" s="185"/>
      <c r="BE182" s="185"/>
      <c r="BF182" s="185"/>
      <c r="BG182" s="185"/>
      <c r="BH182" s="185"/>
      <c r="BI182" s="185"/>
      <c r="BJ182" s="185"/>
      <c r="BK182" s="185" t="str">
        <f>BK183</f>
        <v>-</v>
      </c>
      <c r="BL182" s="185"/>
      <c r="BM182" s="185"/>
      <c r="BN182" s="185"/>
      <c r="BO182" s="185"/>
      <c r="BP182" s="185"/>
      <c r="BQ182" s="185"/>
      <c r="BR182" s="185"/>
      <c r="BS182" s="185"/>
      <c r="BT182" s="185"/>
      <c r="BU182" s="185"/>
      <c r="BV182" s="185"/>
      <c r="BW182" s="185">
        <f>AT182</f>
        <v>540000</v>
      </c>
      <c r="BX182" s="185"/>
      <c r="BY182" s="185"/>
      <c r="BZ182" s="185"/>
      <c r="CA182" s="185"/>
      <c r="CB182" s="185"/>
      <c r="CC182" s="185"/>
      <c r="CD182" s="185"/>
      <c r="CE182" s="185"/>
      <c r="CF182" s="185"/>
      <c r="CG182" s="185"/>
      <c r="CH182" s="43" t="e">
        <f t="shared" si="12"/>
        <v>#VALUE!</v>
      </c>
      <c r="CJ182" s="56"/>
      <c r="CK182" s="56"/>
      <c r="CL182" s="56"/>
      <c r="CM182" s="57"/>
      <c r="CN182" s="57"/>
      <c r="CO182" s="57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</row>
    <row r="183" spans="1:129" s="55" customFormat="1" ht="36" customHeight="1">
      <c r="A183" s="189" t="s">
        <v>142</v>
      </c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189"/>
      <c r="AE183" s="190">
        <v>200</v>
      </c>
      <c r="AF183" s="190"/>
      <c r="AG183" s="190"/>
      <c r="AH183" s="190"/>
      <c r="AI183" s="190"/>
      <c r="AJ183" s="190"/>
      <c r="AK183" s="193" t="s">
        <v>164</v>
      </c>
      <c r="AL183" s="193"/>
      <c r="AM183" s="193"/>
      <c r="AN183" s="193"/>
      <c r="AO183" s="193"/>
      <c r="AP183" s="193"/>
      <c r="AQ183" s="193"/>
      <c r="AR183" s="193"/>
      <c r="AS183" s="193"/>
      <c r="AT183" s="185">
        <v>540000</v>
      </c>
      <c r="AU183" s="185"/>
      <c r="AV183" s="185"/>
      <c r="AW183" s="185"/>
      <c r="AX183" s="185"/>
      <c r="AY183" s="185"/>
      <c r="AZ183" s="185"/>
      <c r="BA183" s="185"/>
      <c r="BB183" s="185"/>
      <c r="BC183" s="185"/>
      <c r="BD183" s="185"/>
      <c r="BE183" s="185"/>
      <c r="BF183" s="185"/>
      <c r="BG183" s="185"/>
      <c r="BH183" s="185"/>
      <c r="BI183" s="185"/>
      <c r="BJ183" s="185"/>
      <c r="BK183" s="185" t="s">
        <v>276</v>
      </c>
      <c r="BL183" s="185"/>
      <c r="BM183" s="185"/>
      <c r="BN183" s="185"/>
      <c r="BO183" s="185"/>
      <c r="BP183" s="185"/>
      <c r="BQ183" s="185"/>
      <c r="BR183" s="185"/>
      <c r="BS183" s="185"/>
      <c r="BT183" s="185"/>
      <c r="BU183" s="185"/>
      <c r="BV183" s="185"/>
      <c r="BW183" s="185">
        <f>AT183</f>
        <v>540000</v>
      </c>
      <c r="BX183" s="185"/>
      <c r="BY183" s="185"/>
      <c r="BZ183" s="185"/>
      <c r="CA183" s="185"/>
      <c r="CB183" s="185"/>
      <c r="CC183" s="185"/>
      <c r="CD183" s="185"/>
      <c r="CE183" s="185"/>
      <c r="CF183" s="185"/>
      <c r="CG183" s="185"/>
      <c r="CH183" s="43" t="e">
        <f t="shared" si="12"/>
        <v>#VALUE!</v>
      </c>
      <c r="CJ183" s="56"/>
      <c r="CK183" s="56"/>
      <c r="CL183" s="56"/>
      <c r="CM183" s="57"/>
      <c r="CN183" s="57"/>
      <c r="CO183" s="57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</row>
    <row r="184" spans="1:86" s="43" customFormat="1" ht="19.5" customHeight="1">
      <c r="A184" s="207" t="s">
        <v>147</v>
      </c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  <c r="V184" s="207"/>
      <c r="W184" s="207"/>
      <c r="X184" s="207"/>
      <c r="Y184" s="207"/>
      <c r="Z184" s="207"/>
      <c r="AA184" s="207"/>
      <c r="AB184" s="207"/>
      <c r="AC184" s="207"/>
      <c r="AD184" s="207"/>
      <c r="AE184" s="197">
        <v>200</v>
      </c>
      <c r="AF184" s="197"/>
      <c r="AG184" s="197"/>
      <c r="AH184" s="197"/>
      <c r="AI184" s="197"/>
      <c r="AJ184" s="197"/>
      <c r="AK184" s="194" t="s">
        <v>146</v>
      </c>
      <c r="AL184" s="194"/>
      <c r="AM184" s="194"/>
      <c r="AN184" s="194"/>
      <c r="AO184" s="194"/>
      <c r="AP184" s="194"/>
      <c r="AQ184" s="194"/>
      <c r="AR184" s="194"/>
      <c r="AS184" s="194"/>
      <c r="AT184" s="196">
        <f>AT185</f>
        <v>212100</v>
      </c>
      <c r="AU184" s="196"/>
      <c r="AV184" s="196"/>
      <c r="AW184" s="196"/>
      <c r="AX184" s="196"/>
      <c r="AY184" s="196"/>
      <c r="AZ184" s="196"/>
      <c r="BA184" s="196"/>
      <c r="BB184" s="196"/>
      <c r="BC184" s="196"/>
      <c r="BD184" s="196"/>
      <c r="BE184" s="196"/>
      <c r="BF184" s="196"/>
      <c r="BG184" s="196"/>
      <c r="BH184" s="196"/>
      <c r="BI184" s="196"/>
      <c r="BJ184" s="196"/>
      <c r="BK184" s="196">
        <f>BK185</f>
        <v>16702.01</v>
      </c>
      <c r="BL184" s="196"/>
      <c r="BM184" s="196"/>
      <c r="BN184" s="196"/>
      <c r="BO184" s="196"/>
      <c r="BP184" s="196"/>
      <c r="BQ184" s="196"/>
      <c r="BR184" s="196"/>
      <c r="BS184" s="196"/>
      <c r="BT184" s="196"/>
      <c r="BU184" s="196"/>
      <c r="BV184" s="196"/>
      <c r="BW184" s="196">
        <f aca="true" t="shared" si="15" ref="BW184:BW195">AT184-BK184</f>
        <v>195397.99</v>
      </c>
      <c r="BX184" s="196"/>
      <c r="BY184" s="196"/>
      <c r="BZ184" s="196"/>
      <c r="CA184" s="196"/>
      <c r="CB184" s="196"/>
      <c r="CC184" s="196"/>
      <c r="CD184" s="196"/>
      <c r="CE184" s="196"/>
      <c r="CF184" s="196"/>
      <c r="CG184" s="196"/>
      <c r="CH184" s="43">
        <f t="shared" si="12"/>
        <v>7.874592173503064</v>
      </c>
    </row>
    <row r="185" spans="1:86" s="43" customFormat="1" ht="19.5" customHeight="1">
      <c r="A185" s="207" t="s">
        <v>407</v>
      </c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  <c r="V185" s="207"/>
      <c r="W185" s="207"/>
      <c r="X185" s="207"/>
      <c r="Y185" s="207"/>
      <c r="Z185" s="207"/>
      <c r="AA185" s="207"/>
      <c r="AB185" s="207"/>
      <c r="AC185" s="207"/>
      <c r="AD185" s="207"/>
      <c r="AE185" s="197">
        <v>200</v>
      </c>
      <c r="AF185" s="197"/>
      <c r="AG185" s="197"/>
      <c r="AH185" s="197"/>
      <c r="AI185" s="197"/>
      <c r="AJ185" s="197"/>
      <c r="AK185" s="194" t="s">
        <v>408</v>
      </c>
      <c r="AL185" s="194"/>
      <c r="AM185" s="194"/>
      <c r="AN185" s="194"/>
      <c r="AO185" s="194"/>
      <c r="AP185" s="194"/>
      <c r="AQ185" s="194"/>
      <c r="AR185" s="194"/>
      <c r="AS185" s="194"/>
      <c r="AT185" s="196">
        <f>AT186</f>
        <v>212100</v>
      </c>
      <c r="AU185" s="196"/>
      <c r="AV185" s="196"/>
      <c r="AW185" s="196"/>
      <c r="AX185" s="196"/>
      <c r="AY185" s="196"/>
      <c r="AZ185" s="196"/>
      <c r="BA185" s="196"/>
      <c r="BB185" s="196"/>
      <c r="BC185" s="196"/>
      <c r="BD185" s="196"/>
      <c r="BE185" s="196"/>
      <c r="BF185" s="196"/>
      <c r="BG185" s="196"/>
      <c r="BH185" s="196"/>
      <c r="BI185" s="196"/>
      <c r="BJ185" s="196"/>
      <c r="BK185" s="196">
        <f>BK186</f>
        <v>16702.01</v>
      </c>
      <c r="BL185" s="196"/>
      <c r="BM185" s="196"/>
      <c r="BN185" s="196"/>
      <c r="BO185" s="196"/>
      <c r="BP185" s="196"/>
      <c r="BQ185" s="196"/>
      <c r="BR185" s="196"/>
      <c r="BS185" s="196"/>
      <c r="BT185" s="196"/>
      <c r="BU185" s="196"/>
      <c r="BV185" s="196"/>
      <c r="BW185" s="196">
        <f t="shared" si="15"/>
        <v>195397.99</v>
      </c>
      <c r="BX185" s="196"/>
      <c r="BY185" s="196"/>
      <c r="BZ185" s="196"/>
      <c r="CA185" s="196"/>
      <c r="CB185" s="196"/>
      <c r="CC185" s="196"/>
      <c r="CD185" s="196"/>
      <c r="CE185" s="196"/>
      <c r="CF185" s="196"/>
      <c r="CG185" s="196"/>
      <c r="CH185" s="43">
        <f t="shared" si="12"/>
        <v>7.874592173503064</v>
      </c>
    </row>
    <row r="186" spans="1:86" ht="27" customHeight="1">
      <c r="A186" s="189" t="s">
        <v>434</v>
      </c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97">
        <v>200</v>
      </c>
      <c r="AF186" s="197"/>
      <c r="AG186" s="197"/>
      <c r="AH186" s="197"/>
      <c r="AI186" s="197"/>
      <c r="AJ186" s="197"/>
      <c r="AK186" s="193" t="s">
        <v>167</v>
      </c>
      <c r="AL186" s="193"/>
      <c r="AM186" s="193"/>
      <c r="AN186" s="193"/>
      <c r="AO186" s="193"/>
      <c r="AP186" s="193"/>
      <c r="AQ186" s="193"/>
      <c r="AR186" s="193"/>
      <c r="AS186" s="193"/>
      <c r="AT186" s="185">
        <f>AT187</f>
        <v>212100</v>
      </c>
      <c r="AU186" s="185"/>
      <c r="AV186" s="185"/>
      <c r="AW186" s="185"/>
      <c r="AX186" s="185"/>
      <c r="AY186" s="185"/>
      <c r="AZ186" s="185"/>
      <c r="BA186" s="185"/>
      <c r="BB186" s="185"/>
      <c r="BC186" s="185"/>
      <c r="BD186" s="185"/>
      <c r="BE186" s="185"/>
      <c r="BF186" s="185"/>
      <c r="BG186" s="185"/>
      <c r="BH186" s="185"/>
      <c r="BI186" s="185"/>
      <c r="BJ186" s="185"/>
      <c r="BK186" s="185">
        <f>BK187</f>
        <v>16702.01</v>
      </c>
      <c r="BL186" s="185"/>
      <c r="BM186" s="185"/>
      <c r="BN186" s="185"/>
      <c r="BO186" s="185"/>
      <c r="BP186" s="185"/>
      <c r="BQ186" s="185"/>
      <c r="BR186" s="185"/>
      <c r="BS186" s="185"/>
      <c r="BT186" s="185"/>
      <c r="BU186" s="185"/>
      <c r="BV186" s="185"/>
      <c r="BW186" s="185">
        <f t="shared" si="15"/>
        <v>195397.99</v>
      </c>
      <c r="BX186" s="185"/>
      <c r="BY186" s="185"/>
      <c r="BZ186" s="185"/>
      <c r="CA186" s="185"/>
      <c r="CB186" s="185"/>
      <c r="CC186" s="185"/>
      <c r="CD186" s="185"/>
      <c r="CE186" s="185"/>
      <c r="CF186" s="185"/>
      <c r="CG186" s="185"/>
      <c r="CH186" s="43">
        <f t="shared" si="12"/>
        <v>7.874592173503064</v>
      </c>
    </row>
    <row r="187" spans="1:86" ht="136.5" customHeight="1">
      <c r="A187" s="189" t="s">
        <v>168</v>
      </c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8"/>
      <c r="AE187" s="197">
        <v>200</v>
      </c>
      <c r="AF187" s="197"/>
      <c r="AG187" s="197"/>
      <c r="AH187" s="197"/>
      <c r="AI187" s="197"/>
      <c r="AJ187" s="197"/>
      <c r="AK187" s="193" t="s">
        <v>169</v>
      </c>
      <c r="AL187" s="193"/>
      <c r="AM187" s="193"/>
      <c r="AN187" s="193"/>
      <c r="AO187" s="193"/>
      <c r="AP187" s="193"/>
      <c r="AQ187" s="193"/>
      <c r="AR187" s="193"/>
      <c r="AS187" s="193"/>
      <c r="AT187" s="185">
        <f>AT188</f>
        <v>212100</v>
      </c>
      <c r="AU187" s="185"/>
      <c r="AV187" s="185"/>
      <c r="AW187" s="185"/>
      <c r="AX187" s="185"/>
      <c r="AY187" s="185"/>
      <c r="AZ187" s="185"/>
      <c r="BA187" s="185"/>
      <c r="BB187" s="185"/>
      <c r="BC187" s="185"/>
      <c r="BD187" s="185"/>
      <c r="BE187" s="185"/>
      <c r="BF187" s="185"/>
      <c r="BG187" s="185"/>
      <c r="BH187" s="185"/>
      <c r="BI187" s="185"/>
      <c r="BJ187" s="185"/>
      <c r="BK187" s="185">
        <f>BK188</f>
        <v>16702.01</v>
      </c>
      <c r="BL187" s="185"/>
      <c r="BM187" s="185"/>
      <c r="BN187" s="185"/>
      <c r="BO187" s="185"/>
      <c r="BP187" s="185"/>
      <c r="BQ187" s="185"/>
      <c r="BR187" s="185"/>
      <c r="BS187" s="185"/>
      <c r="BT187" s="185"/>
      <c r="BU187" s="185"/>
      <c r="BV187" s="185"/>
      <c r="BW187" s="185">
        <f t="shared" si="15"/>
        <v>195397.99</v>
      </c>
      <c r="BX187" s="185"/>
      <c r="BY187" s="185"/>
      <c r="BZ187" s="185"/>
      <c r="CA187" s="185"/>
      <c r="CB187" s="185"/>
      <c r="CC187" s="185"/>
      <c r="CD187" s="185"/>
      <c r="CE187" s="185"/>
      <c r="CF187" s="185"/>
      <c r="CG187" s="185"/>
      <c r="CH187" s="43">
        <f t="shared" si="12"/>
        <v>7.874592173503064</v>
      </c>
    </row>
    <row r="188" spans="1:86" ht="28.5" customHeight="1">
      <c r="A188" s="189" t="s">
        <v>409</v>
      </c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8"/>
      <c r="AE188" s="197">
        <v>200</v>
      </c>
      <c r="AF188" s="197"/>
      <c r="AG188" s="197"/>
      <c r="AH188" s="197"/>
      <c r="AI188" s="197"/>
      <c r="AJ188" s="197"/>
      <c r="AK188" s="193" t="s">
        <v>166</v>
      </c>
      <c r="AL188" s="193"/>
      <c r="AM188" s="193"/>
      <c r="AN188" s="193"/>
      <c r="AO188" s="193"/>
      <c r="AP188" s="193"/>
      <c r="AQ188" s="193"/>
      <c r="AR188" s="193"/>
      <c r="AS188" s="193"/>
      <c r="AT188" s="185">
        <f>AT189</f>
        <v>212100</v>
      </c>
      <c r="AU188" s="185"/>
      <c r="AV188" s="185"/>
      <c r="AW188" s="185"/>
      <c r="AX188" s="185"/>
      <c r="AY188" s="185"/>
      <c r="AZ188" s="185"/>
      <c r="BA188" s="185"/>
      <c r="BB188" s="185"/>
      <c r="BC188" s="185"/>
      <c r="BD188" s="185"/>
      <c r="BE188" s="185"/>
      <c r="BF188" s="185"/>
      <c r="BG188" s="185"/>
      <c r="BH188" s="185"/>
      <c r="BI188" s="185"/>
      <c r="BJ188" s="185"/>
      <c r="BK188" s="185">
        <f>BK189</f>
        <v>16702.01</v>
      </c>
      <c r="BL188" s="185"/>
      <c r="BM188" s="185"/>
      <c r="BN188" s="185"/>
      <c r="BO188" s="185"/>
      <c r="BP188" s="185"/>
      <c r="BQ188" s="185"/>
      <c r="BR188" s="185"/>
      <c r="BS188" s="185"/>
      <c r="BT188" s="185"/>
      <c r="BU188" s="185"/>
      <c r="BV188" s="185"/>
      <c r="BW188" s="185">
        <f t="shared" si="15"/>
        <v>195397.99</v>
      </c>
      <c r="BX188" s="185"/>
      <c r="BY188" s="185"/>
      <c r="BZ188" s="185"/>
      <c r="CA188" s="185"/>
      <c r="CB188" s="185"/>
      <c r="CC188" s="185"/>
      <c r="CD188" s="185"/>
      <c r="CE188" s="185"/>
      <c r="CF188" s="185"/>
      <c r="CG188" s="185"/>
      <c r="CH188" s="43">
        <f t="shared" si="12"/>
        <v>7.874592173503064</v>
      </c>
    </row>
    <row r="189" spans="1:86" ht="42.75" customHeight="1">
      <c r="A189" s="189" t="s">
        <v>410</v>
      </c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8"/>
      <c r="AE189" s="197">
        <v>200</v>
      </c>
      <c r="AF189" s="197"/>
      <c r="AG189" s="197"/>
      <c r="AH189" s="197"/>
      <c r="AI189" s="197"/>
      <c r="AJ189" s="197"/>
      <c r="AK189" s="193" t="s">
        <v>165</v>
      </c>
      <c r="AL189" s="193"/>
      <c r="AM189" s="193"/>
      <c r="AN189" s="193"/>
      <c r="AO189" s="193"/>
      <c r="AP189" s="193"/>
      <c r="AQ189" s="193"/>
      <c r="AR189" s="193"/>
      <c r="AS189" s="193"/>
      <c r="AT189" s="185">
        <v>212100</v>
      </c>
      <c r="AU189" s="185"/>
      <c r="AV189" s="185"/>
      <c r="AW189" s="185"/>
      <c r="AX189" s="185"/>
      <c r="AY189" s="185"/>
      <c r="AZ189" s="185"/>
      <c r="BA189" s="185"/>
      <c r="BB189" s="185"/>
      <c r="BC189" s="185"/>
      <c r="BD189" s="185"/>
      <c r="BE189" s="185"/>
      <c r="BF189" s="185"/>
      <c r="BG189" s="185"/>
      <c r="BH189" s="185"/>
      <c r="BI189" s="185"/>
      <c r="BJ189" s="185"/>
      <c r="BK189" s="185">
        <v>16702.01</v>
      </c>
      <c r="BL189" s="185"/>
      <c r="BM189" s="185"/>
      <c r="BN189" s="185"/>
      <c r="BO189" s="185"/>
      <c r="BP189" s="185"/>
      <c r="BQ189" s="185"/>
      <c r="BR189" s="185"/>
      <c r="BS189" s="185"/>
      <c r="BT189" s="185"/>
      <c r="BU189" s="185"/>
      <c r="BV189" s="185"/>
      <c r="BW189" s="185">
        <f t="shared" si="15"/>
        <v>195397.99</v>
      </c>
      <c r="BX189" s="185"/>
      <c r="BY189" s="185"/>
      <c r="BZ189" s="185"/>
      <c r="CA189" s="185"/>
      <c r="CB189" s="185"/>
      <c r="CC189" s="185"/>
      <c r="CD189" s="185"/>
      <c r="CE189" s="185"/>
      <c r="CF189" s="185"/>
      <c r="CG189" s="185"/>
      <c r="CH189" s="43">
        <f t="shared" si="12"/>
        <v>7.874592173503064</v>
      </c>
    </row>
    <row r="190" spans="1:86" s="33" customFormat="1" ht="27" customHeight="1">
      <c r="A190" s="236" t="s">
        <v>402</v>
      </c>
      <c r="B190" s="236"/>
      <c r="C190" s="236"/>
      <c r="D190" s="236"/>
      <c r="E190" s="236"/>
      <c r="F190" s="236"/>
      <c r="G190" s="236"/>
      <c r="H190" s="236"/>
      <c r="I190" s="236"/>
      <c r="J190" s="236"/>
      <c r="K190" s="236"/>
      <c r="L190" s="236"/>
      <c r="M190" s="236"/>
      <c r="N190" s="236"/>
      <c r="O190" s="236"/>
      <c r="P190" s="236"/>
      <c r="Q190" s="236"/>
      <c r="R190" s="236"/>
      <c r="S190" s="236"/>
      <c r="T190" s="236"/>
      <c r="U190" s="236"/>
      <c r="V190" s="236"/>
      <c r="W190" s="236"/>
      <c r="X190" s="236"/>
      <c r="Y190" s="236"/>
      <c r="Z190" s="236"/>
      <c r="AA190" s="236"/>
      <c r="AB190" s="236"/>
      <c r="AC190" s="236"/>
      <c r="AD190" s="236"/>
      <c r="AE190" s="197">
        <v>200</v>
      </c>
      <c r="AF190" s="197"/>
      <c r="AG190" s="197"/>
      <c r="AH190" s="197"/>
      <c r="AI190" s="197"/>
      <c r="AJ190" s="197"/>
      <c r="AK190" s="194" t="s">
        <v>411</v>
      </c>
      <c r="AL190" s="194"/>
      <c r="AM190" s="194"/>
      <c r="AN190" s="194"/>
      <c r="AO190" s="194"/>
      <c r="AP190" s="194"/>
      <c r="AQ190" s="194"/>
      <c r="AR190" s="194"/>
      <c r="AS190" s="194"/>
      <c r="AT190" s="196">
        <f>AT191</f>
        <v>109000</v>
      </c>
      <c r="AU190" s="196"/>
      <c r="AV190" s="196"/>
      <c r="AW190" s="196"/>
      <c r="AX190" s="196"/>
      <c r="AY190" s="196"/>
      <c r="AZ190" s="196"/>
      <c r="BA190" s="196"/>
      <c r="BB190" s="196"/>
      <c r="BC190" s="196"/>
      <c r="BD190" s="196"/>
      <c r="BE190" s="196"/>
      <c r="BF190" s="196"/>
      <c r="BG190" s="196"/>
      <c r="BH190" s="196"/>
      <c r="BI190" s="196"/>
      <c r="BJ190" s="196"/>
      <c r="BK190" s="196">
        <f>BK191</f>
        <v>54203</v>
      </c>
      <c r="BL190" s="196"/>
      <c r="BM190" s="196"/>
      <c r="BN190" s="196"/>
      <c r="BO190" s="196"/>
      <c r="BP190" s="196"/>
      <c r="BQ190" s="196"/>
      <c r="BR190" s="196"/>
      <c r="BS190" s="196"/>
      <c r="BT190" s="196"/>
      <c r="BU190" s="196"/>
      <c r="BV190" s="196"/>
      <c r="BW190" s="196">
        <f t="shared" si="15"/>
        <v>54797</v>
      </c>
      <c r="BX190" s="196"/>
      <c r="BY190" s="196"/>
      <c r="BZ190" s="196"/>
      <c r="CA190" s="196"/>
      <c r="CB190" s="196"/>
      <c r="CC190" s="196"/>
      <c r="CD190" s="196"/>
      <c r="CE190" s="196"/>
      <c r="CF190" s="196"/>
      <c r="CG190" s="196"/>
      <c r="CH190" s="43">
        <f t="shared" si="12"/>
        <v>49.72752293577982</v>
      </c>
    </row>
    <row r="191" spans="1:86" ht="34.5" customHeight="1">
      <c r="A191" s="235" t="s">
        <v>433</v>
      </c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235"/>
      <c r="T191" s="235"/>
      <c r="U191" s="235"/>
      <c r="V191" s="235"/>
      <c r="W191" s="235"/>
      <c r="X191" s="235"/>
      <c r="Y191" s="235"/>
      <c r="Z191" s="235"/>
      <c r="AA191" s="235"/>
      <c r="AB191" s="235"/>
      <c r="AC191" s="235"/>
      <c r="AD191" s="235"/>
      <c r="AE191" s="190">
        <v>200</v>
      </c>
      <c r="AF191" s="190"/>
      <c r="AG191" s="190"/>
      <c r="AH191" s="190"/>
      <c r="AI191" s="190"/>
      <c r="AJ191" s="190"/>
      <c r="AK191" s="193" t="s">
        <v>432</v>
      </c>
      <c r="AL191" s="193"/>
      <c r="AM191" s="193"/>
      <c r="AN191" s="193"/>
      <c r="AO191" s="193"/>
      <c r="AP191" s="193"/>
      <c r="AQ191" s="193"/>
      <c r="AR191" s="193"/>
      <c r="AS191" s="193"/>
      <c r="AT191" s="185">
        <f>AT192</f>
        <v>109000</v>
      </c>
      <c r="AU191" s="185"/>
      <c r="AV191" s="185"/>
      <c r="AW191" s="185"/>
      <c r="AX191" s="185"/>
      <c r="AY191" s="185"/>
      <c r="AZ191" s="185"/>
      <c r="BA191" s="185"/>
      <c r="BB191" s="185"/>
      <c r="BC191" s="185"/>
      <c r="BD191" s="185"/>
      <c r="BE191" s="185"/>
      <c r="BF191" s="185"/>
      <c r="BG191" s="185"/>
      <c r="BH191" s="185"/>
      <c r="BI191" s="185"/>
      <c r="BJ191" s="185"/>
      <c r="BK191" s="185">
        <f>BK192</f>
        <v>54203</v>
      </c>
      <c r="BL191" s="185"/>
      <c r="BM191" s="185"/>
      <c r="BN191" s="185"/>
      <c r="BO191" s="185"/>
      <c r="BP191" s="185"/>
      <c r="BQ191" s="185"/>
      <c r="BR191" s="185"/>
      <c r="BS191" s="185"/>
      <c r="BT191" s="185"/>
      <c r="BU191" s="185"/>
      <c r="BV191" s="185"/>
      <c r="BW191" s="185">
        <f t="shared" si="15"/>
        <v>54797</v>
      </c>
      <c r="BX191" s="185"/>
      <c r="BY191" s="185"/>
      <c r="BZ191" s="185"/>
      <c r="CA191" s="185"/>
      <c r="CB191" s="185"/>
      <c r="CC191" s="185"/>
      <c r="CD191" s="185"/>
      <c r="CE191" s="185"/>
      <c r="CF191" s="185"/>
      <c r="CG191" s="185"/>
      <c r="CH191" s="43">
        <f t="shared" si="12"/>
        <v>49.72752293577982</v>
      </c>
    </row>
    <row r="192" spans="1:86" ht="36.75" customHeight="1">
      <c r="A192" s="235" t="s">
        <v>434</v>
      </c>
      <c r="B192" s="235"/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190">
        <v>200</v>
      </c>
      <c r="AF192" s="190"/>
      <c r="AG192" s="190"/>
      <c r="AH192" s="190"/>
      <c r="AI192" s="190"/>
      <c r="AJ192" s="190"/>
      <c r="AK192" s="193" t="s">
        <v>435</v>
      </c>
      <c r="AL192" s="193"/>
      <c r="AM192" s="193"/>
      <c r="AN192" s="193"/>
      <c r="AO192" s="193"/>
      <c r="AP192" s="193"/>
      <c r="AQ192" s="193"/>
      <c r="AR192" s="193"/>
      <c r="AS192" s="193"/>
      <c r="AT192" s="185">
        <f>AT193</f>
        <v>109000</v>
      </c>
      <c r="AU192" s="185"/>
      <c r="AV192" s="185"/>
      <c r="AW192" s="185"/>
      <c r="AX192" s="185"/>
      <c r="AY192" s="185"/>
      <c r="AZ192" s="185"/>
      <c r="BA192" s="185"/>
      <c r="BB192" s="185"/>
      <c r="BC192" s="185"/>
      <c r="BD192" s="185"/>
      <c r="BE192" s="185"/>
      <c r="BF192" s="185"/>
      <c r="BG192" s="185"/>
      <c r="BH192" s="185"/>
      <c r="BI192" s="185"/>
      <c r="BJ192" s="185"/>
      <c r="BK192" s="185">
        <f>BK193</f>
        <v>54203</v>
      </c>
      <c r="BL192" s="185"/>
      <c r="BM192" s="185"/>
      <c r="BN192" s="185"/>
      <c r="BO192" s="185"/>
      <c r="BP192" s="185"/>
      <c r="BQ192" s="185"/>
      <c r="BR192" s="185"/>
      <c r="BS192" s="185"/>
      <c r="BT192" s="185"/>
      <c r="BU192" s="185"/>
      <c r="BV192" s="185"/>
      <c r="BW192" s="185">
        <f t="shared" si="15"/>
        <v>54797</v>
      </c>
      <c r="BX192" s="185"/>
      <c r="BY192" s="185"/>
      <c r="BZ192" s="185"/>
      <c r="CA192" s="185"/>
      <c r="CB192" s="185"/>
      <c r="CC192" s="185"/>
      <c r="CD192" s="185"/>
      <c r="CE192" s="185"/>
      <c r="CF192" s="185"/>
      <c r="CG192" s="185"/>
      <c r="CH192" s="43">
        <f t="shared" si="12"/>
        <v>49.72752293577982</v>
      </c>
    </row>
    <row r="193" spans="1:86" ht="82.5" customHeight="1">
      <c r="A193" s="189" t="s">
        <v>148</v>
      </c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90">
        <v>200</v>
      </c>
      <c r="AF193" s="190"/>
      <c r="AG193" s="190"/>
      <c r="AH193" s="190"/>
      <c r="AI193" s="190"/>
      <c r="AJ193" s="190"/>
      <c r="AK193" s="193" t="s">
        <v>436</v>
      </c>
      <c r="AL193" s="193"/>
      <c r="AM193" s="193"/>
      <c r="AN193" s="193"/>
      <c r="AO193" s="193"/>
      <c r="AP193" s="193"/>
      <c r="AQ193" s="193"/>
      <c r="AR193" s="193"/>
      <c r="AS193" s="193"/>
      <c r="AT193" s="185">
        <f>AT194</f>
        <v>109000</v>
      </c>
      <c r="AU193" s="185"/>
      <c r="AV193" s="185"/>
      <c r="AW193" s="185"/>
      <c r="AX193" s="185"/>
      <c r="AY193" s="185"/>
      <c r="AZ193" s="185"/>
      <c r="BA193" s="185"/>
      <c r="BB193" s="185"/>
      <c r="BC193" s="185"/>
      <c r="BD193" s="185"/>
      <c r="BE193" s="185"/>
      <c r="BF193" s="185"/>
      <c r="BG193" s="185"/>
      <c r="BH193" s="185"/>
      <c r="BI193" s="185"/>
      <c r="BJ193" s="185"/>
      <c r="BK193" s="185">
        <f>BK194</f>
        <v>54203</v>
      </c>
      <c r="BL193" s="185"/>
      <c r="BM193" s="185"/>
      <c r="BN193" s="185"/>
      <c r="BO193" s="185"/>
      <c r="BP193" s="185"/>
      <c r="BQ193" s="185"/>
      <c r="BR193" s="185"/>
      <c r="BS193" s="185"/>
      <c r="BT193" s="185"/>
      <c r="BU193" s="185"/>
      <c r="BV193" s="185"/>
      <c r="BW193" s="185">
        <f t="shared" si="15"/>
        <v>54797</v>
      </c>
      <c r="BX193" s="185"/>
      <c r="BY193" s="185"/>
      <c r="BZ193" s="185"/>
      <c r="CA193" s="185"/>
      <c r="CB193" s="185"/>
      <c r="CC193" s="185"/>
      <c r="CD193" s="185"/>
      <c r="CE193" s="185"/>
      <c r="CF193" s="185"/>
      <c r="CG193" s="185"/>
      <c r="CH193" s="43">
        <f t="shared" si="12"/>
        <v>49.72752293577982</v>
      </c>
    </row>
    <row r="194" spans="1:86" ht="43.5" customHeight="1">
      <c r="A194" s="189" t="s">
        <v>68</v>
      </c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89"/>
      <c r="AE194" s="197">
        <v>200</v>
      </c>
      <c r="AF194" s="197"/>
      <c r="AG194" s="197"/>
      <c r="AH194" s="197"/>
      <c r="AI194" s="197"/>
      <c r="AJ194" s="197"/>
      <c r="AK194" s="193" t="s">
        <v>149</v>
      </c>
      <c r="AL194" s="193"/>
      <c r="AM194" s="193"/>
      <c r="AN194" s="193"/>
      <c r="AO194" s="193"/>
      <c r="AP194" s="193"/>
      <c r="AQ194" s="193"/>
      <c r="AR194" s="193"/>
      <c r="AS194" s="193"/>
      <c r="AT194" s="185">
        <f>AT195</f>
        <v>109000</v>
      </c>
      <c r="AU194" s="185"/>
      <c r="AV194" s="185"/>
      <c r="AW194" s="185"/>
      <c r="AX194" s="185"/>
      <c r="AY194" s="185"/>
      <c r="AZ194" s="185"/>
      <c r="BA194" s="185"/>
      <c r="BB194" s="185"/>
      <c r="BC194" s="185"/>
      <c r="BD194" s="185"/>
      <c r="BE194" s="185"/>
      <c r="BF194" s="185"/>
      <c r="BG194" s="185"/>
      <c r="BH194" s="185"/>
      <c r="BI194" s="185"/>
      <c r="BJ194" s="185"/>
      <c r="BK194" s="185">
        <f>BK195</f>
        <v>54203</v>
      </c>
      <c r="BL194" s="185"/>
      <c r="BM194" s="185"/>
      <c r="BN194" s="185"/>
      <c r="BO194" s="185"/>
      <c r="BP194" s="185"/>
      <c r="BQ194" s="185"/>
      <c r="BR194" s="185"/>
      <c r="BS194" s="185"/>
      <c r="BT194" s="185"/>
      <c r="BU194" s="185"/>
      <c r="BV194" s="185"/>
      <c r="BW194" s="185">
        <f t="shared" si="15"/>
        <v>54797</v>
      </c>
      <c r="BX194" s="185"/>
      <c r="BY194" s="185"/>
      <c r="BZ194" s="185"/>
      <c r="CA194" s="185"/>
      <c r="CB194" s="185"/>
      <c r="CC194" s="185"/>
      <c r="CD194" s="185"/>
      <c r="CE194" s="185"/>
      <c r="CF194" s="185"/>
      <c r="CG194" s="185"/>
      <c r="CH194" s="43">
        <f t="shared" si="12"/>
        <v>49.72752293577982</v>
      </c>
    </row>
    <row r="195" spans="1:86" ht="27" customHeight="1">
      <c r="A195" s="235" t="s">
        <v>356</v>
      </c>
      <c r="B195" s="235"/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  <c r="R195" s="235"/>
      <c r="S195" s="235"/>
      <c r="T195" s="235"/>
      <c r="U195" s="235"/>
      <c r="V195" s="235"/>
      <c r="W195" s="235"/>
      <c r="X195" s="235"/>
      <c r="Y195" s="235"/>
      <c r="Z195" s="235"/>
      <c r="AA195" s="235"/>
      <c r="AB195" s="235"/>
      <c r="AC195" s="235"/>
      <c r="AD195" s="235"/>
      <c r="AE195" s="197">
        <v>200</v>
      </c>
      <c r="AF195" s="197"/>
      <c r="AG195" s="197"/>
      <c r="AH195" s="197"/>
      <c r="AI195" s="197"/>
      <c r="AJ195" s="197"/>
      <c r="AK195" s="193" t="s">
        <v>150</v>
      </c>
      <c r="AL195" s="193"/>
      <c r="AM195" s="193"/>
      <c r="AN195" s="193"/>
      <c r="AO195" s="193"/>
      <c r="AP195" s="193"/>
      <c r="AQ195" s="193"/>
      <c r="AR195" s="193"/>
      <c r="AS195" s="193"/>
      <c r="AT195" s="185">
        <v>109000</v>
      </c>
      <c r="AU195" s="185"/>
      <c r="AV195" s="185"/>
      <c r="AW195" s="185"/>
      <c r="AX195" s="185"/>
      <c r="AY195" s="185"/>
      <c r="AZ195" s="185"/>
      <c r="BA195" s="185"/>
      <c r="BB195" s="185"/>
      <c r="BC195" s="185"/>
      <c r="BD195" s="185"/>
      <c r="BE195" s="185"/>
      <c r="BF195" s="185"/>
      <c r="BG195" s="185"/>
      <c r="BH195" s="185"/>
      <c r="BI195" s="185"/>
      <c r="BJ195" s="185"/>
      <c r="BK195" s="185">
        <v>54203</v>
      </c>
      <c r="BL195" s="185"/>
      <c r="BM195" s="185"/>
      <c r="BN195" s="185"/>
      <c r="BO195" s="185"/>
      <c r="BP195" s="185"/>
      <c r="BQ195" s="185"/>
      <c r="BR195" s="185"/>
      <c r="BS195" s="185"/>
      <c r="BT195" s="185"/>
      <c r="BU195" s="185"/>
      <c r="BV195" s="185"/>
      <c r="BW195" s="185">
        <f t="shared" si="15"/>
        <v>54797</v>
      </c>
      <c r="BX195" s="185"/>
      <c r="BY195" s="185"/>
      <c r="BZ195" s="185"/>
      <c r="CA195" s="185"/>
      <c r="CB195" s="185"/>
      <c r="CC195" s="185"/>
      <c r="CD195" s="185"/>
      <c r="CE195" s="185"/>
      <c r="CF195" s="185"/>
      <c r="CG195" s="185"/>
      <c r="CH195" s="43">
        <f t="shared" si="12"/>
        <v>49.72752293577982</v>
      </c>
    </row>
    <row r="196" spans="1:129" s="205" customFormat="1" ht="16.5" customHeight="1" thickBot="1">
      <c r="A196" s="203"/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F196" s="204"/>
      <c r="AG196" s="204"/>
      <c r="AH196" s="204"/>
      <c r="AI196" s="204"/>
      <c r="AJ196" s="204"/>
      <c r="AK196" s="204"/>
      <c r="AL196" s="204"/>
      <c r="AM196" s="204"/>
      <c r="AN196" s="204"/>
      <c r="AO196" s="204"/>
      <c r="AP196" s="204"/>
      <c r="AQ196" s="204"/>
      <c r="AR196" s="204"/>
      <c r="AS196" s="204"/>
      <c r="AT196" s="204"/>
      <c r="AU196" s="204"/>
      <c r="AV196" s="204"/>
      <c r="AW196" s="204"/>
      <c r="AX196" s="204"/>
      <c r="AY196" s="204"/>
      <c r="AZ196" s="204"/>
      <c r="BA196" s="204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  <c r="BZ196" s="204"/>
      <c r="CA196" s="204"/>
      <c r="CB196" s="204"/>
      <c r="CC196" s="204"/>
      <c r="CD196" s="204"/>
      <c r="CE196" s="204"/>
      <c r="CF196" s="204"/>
      <c r="CG196" s="204"/>
      <c r="CH196" s="204"/>
      <c r="CI196" s="204"/>
      <c r="CJ196" s="204"/>
      <c r="CK196" s="204"/>
      <c r="CL196" s="204"/>
      <c r="CM196" s="204"/>
      <c r="CN196" s="204"/>
      <c r="CO196" s="204"/>
      <c r="CP196" s="204"/>
      <c r="CQ196" s="204"/>
      <c r="CR196" s="204"/>
      <c r="CS196" s="204"/>
      <c r="CT196" s="204"/>
      <c r="CU196" s="204"/>
      <c r="CV196" s="204"/>
      <c r="CW196" s="204"/>
      <c r="CX196" s="204"/>
      <c r="CY196" s="204"/>
      <c r="CZ196" s="204"/>
      <c r="DA196" s="204"/>
      <c r="DB196" s="204"/>
      <c r="DC196" s="204"/>
      <c r="DD196" s="204"/>
      <c r="DE196" s="204"/>
      <c r="DF196" s="204"/>
      <c r="DG196" s="204"/>
      <c r="DH196" s="204"/>
      <c r="DI196" s="204"/>
      <c r="DJ196" s="204"/>
      <c r="DK196" s="204"/>
      <c r="DL196" s="204"/>
      <c r="DM196" s="204"/>
      <c r="DN196" s="204"/>
      <c r="DO196" s="204"/>
      <c r="DP196" s="204"/>
      <c r="DQ196" s="204"/>
      <c r="DR196" s="204"/>
      <c r="DS196" s="204"/>
      <c r="DT196" s="204"/>
      <c r="DU196" s="204"/>
      <c r="DV196" s="204"/>
      <c r="DW196" s="204"/>
      <c r="DX196" s="204"/>
      <c r="DY196" s="204"/>
    </row>
    <row r="197" spans="1:86" ht="24.75" customHeight="1" thickBot="1">
      <c r="A197" s="206" t="s">
        <v>210</v>
      </c>
      <c r="B197" s="206"/>
      <c r="C197" s="206"/>
      <c r="D197" s="206"/>
      <c r="E197" s="206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  <c r="AE197" s="233">
        <v>450</v>
      </c>
      <c r="AF197" s="233"/>
      <c r="AG197" s="233"/>
      <c r="AH197" s="233"/>
      <c r="AI197" s="233"/>
      <c r="AJ197" s="233"/>
      <c r="AK197" s="194" t="s">
        <v>366</v>
      </c>
      <c r="AL197" s="194"/>
      <c r="AM197" s="194"/>
      <c r="AN197" s="194"/>
      <c r="AO197" s="194"/>
      <c r="AP197" s="194"/>
      <c r="AQ197" s="194"/>
      <c r="AR197" s="194"/>
      <c r="AS197" s="194"/>
      <c r="AT197" s="234">
        <f>стр1!BB13-стр2!AT7</f>
        <v>-100000</v>
      </c>
      <c r="AU197" s="234"/>
      <c r="AV197" s="234"/>
      <c r="AW197" s="234"/>
      <c r="AX197" s="234"/>
      <c r="AY197" s="234"/>
      <c r="AZ197" s="234"/>
      <c r="BA197" s="234"/>
      <c r="BB197" s="234"/>
      <c r="BC197" s="234"/>
      <c r="BD197" s="234"/>
      <c r="BE197" s="234"/>
      <c r="BF197" s="234"/>
      <c r="BG197" s="234"/>
      <c r="BH197" s="234"/>
      <c r="BI197" s="234"/>
      <c r="BJ197" s="234"/>
      <c r="BK197" s="234">
        <f>стр1!BX13-стр2!BK7</f>
        <v>-27426.539999999804</v>
      </c>
      <c r="BL197" s="234"/>
      <c r="BM197" s="234"/>
      <c r="BN197" s="234"/>
      <c r="BO197" s="234"/>
      <c r="BP197" s="234"/>
      <c r="BQ197" s="234"/>
      <c r="BR197" s="234"/>
      <c r="BS197" s="234"/>
      <c r="BT197" s="234"/>
      <c r="BU197" s="234"/>
      <c r="BV197" s="234"/>
      <c r="BW197" s="196" t="s">
        <v>366</v>
      </c>
      <c r="BX197" s="196"/>
      <c r="BY197" s="196"/>
      <c r="BZ197" s="196"/>
      <c r="CA197" s="196"/>
      <c r="CB197" s="196"/>
      <c r="CC197" s="196"/>
      <c r="CD197" s="196"/>
      <c r="CE197" s="196"/>
      <c r="CF197" s="196"/>
      <c r="CG197" s="196"/>
      <c r="CH197" s="9">
        <f>BK197/AT197*100</f>
        <v>27.426539999999804</v>
      </c>
    </row>
    <row r="200" spans="43:74" ht="12.75" customHeight="1">
      <c r="AQ200" s="202"/>
      <c r="AR200" s="202"/>
      <c r="BK200" s="201"/>
      <c r="BL200" s="176"/>
      <c r="BM200" s="176"/>
      <c r="BN200" s="176"/>
      <c r="BO200" s="176"/>
      <c r="BP200" s="176"/>
      <c r="BQ200" s="176"/>
      <c r="BR200" s="176"/>
      <c r="BS200" s="176"/>
      <c r="BT200" s="176"/>
      <c r="BU200" s="176"/>
      <c r="BV200" s="176"/>
    </row>
  </sheetData>
  <sheetProtection/>
  <mergeCells count="1158">
    <mergeCell ref="BK139:BV139"/>
    <mergeCell ref="BW139:CG139"/>
    <mergeCell ref="BK135:BV135"/>
    <mergeCell ref="A111:AC111"/>
    <mergeCell ref="AE111:AJ111"/>
    <mergeCell ref="AK111:AS111"/>
    <mergeCell ref="AT111:BJ111"/>
    <mergeCell ref="AE108:AJ108"/>
    <mergeCell ref="BW108:CG108"/>
    <mergeCell ref="A67:AC67"/>
    <mergeCell ref="AE67:AJ67"/>
    <mergeCell ref="AK67:AS67"/>
    <mergeCell ref="AT67:BJ67"/>
    <mergeCell ref="AE102:AJ102"/>
    <mergeCell ref="AK108:AS108"/>
    <mergeCell ref="AK102:AS102"/>
    <mergeCell ref="BK116:BV116"/>
    <mergeCell ref="BW116:CG116"/>
    <mergeCell ref="A138:AD138"/>
    <mergeCell ref="AT141:BJ141"/>
    <mergeCell ref="AT118:BJ118"/>
    <mergeCell ref="BW141:CG141"/>
    <mergeCell ref="AT133:BJ133"/>
    <mergeCell ref="BK134:BV134"/>
    <mergeCell ref="BW134:CG134"/>
    <mergeCell ref="BW132:CG132"/>
    <mergeCell ref="A116:AD116"/>
    <mergeCell ref="AE116:AJ116"/>
    <mergeCell ref="AK116:AS116"/>
    <mergeCell ref="AT116:BJ116"/>
    <mergeCell ref="AT142:BJ142"/>
    <mergeCell ref="AT171:BJ171"/>
    <mergeCell ref="A142:AC142"/>
    <mergeCell ref="A170:AD170"/>
    <mergeCell ref="AE170:AJ170"/>
    <mergeCell ref="A171:AD171"/>
    <mergeCell ref="AK157:AS157"/>
    <mergeCell ref="AK144:AS144"/>
    <mergeCell ref="AT172:BJ172"/>
    <mergeCell ref="A173:AD173"/>
    <mergeCell ref="AE173:AJ173"/>
    <mergeCell ref="BK173:BV173"/>
    <mergeCell ref="AK172:AS172"/>
    <mergeCell ref="BW173:CG173"/>
    <mergeCell ref="BK170:BV170"/>
    <mergeCell ref="BW170:CG170"/>
    <mergeCell ref="BK171:BV171"/>
    <mergeCell ref="BW171:CG171"/>
    <mergeCell ref="AT139:BJ139"/>
    <mergeCell ref="AE137:AJ137"/>
    <mergeCell ref="AT132:BJ132"/>
    <mergeCell ref="AT123:BJ123"/>
    <mergeCell ref="AT137:BJ137"/>
    <mergeCell ref="AT125:BJ125"/>
    <mergeCell ref="AT131:BJ131"/>
    <mergeCell ref="AT109:BJ109"/>
    <mergeCell ref="AE110:AJ110"/>
    <mergeCell ref="AK110:AS110"/>
    <mergeCell ref="AT110:BJ110"/>
    <mergeCell ref="BK99:BV99"/>
    <mergeCell ref="AK101:AS101"/>
    <mergeCell ref="AE101:AJ101"/>
    <mergeCell ref="AT101:BJ101"/>
    <mergeCell ref="AE100:AJ100"/>
    <mergeCell ref="AK100:AS100"/>
    <mergeCell ref="AT100:BJ100"/>
    <mergeCell ref="AK118:AS118"/>
    <mergeCell ref="AE103:AJ103"/>
    <mergeCell ref="AK103:AS103"/>
    <mergeCell ref="AK107:AS107"/>
    <mergeCell ref="AK104:AS104"/>
    <mergeCell ref="AE104:AJ104"/>
    <mergeCell ref="AE112:AJ112"/>
    <mergeCell ref="AE106:AJ106"/>
    <mergeCell ref="AE115:AJ115"/>
    <mergeCell ref="AK112:AS112"/>
    <mergeCell ref="A66:AC66"/>
    <mergeCell ref="A60:AC60"/>
    <mergeCell ref="AE60:AJ60"/>
    <mergeCell ref="AK60:AS60"/>
    <mergeCell ref="A62:AC62"/>
    <mergeCell ref="AE62:AJ62"/>
    <mergeCell ref="AK62:AS62"/>
    <mergeCell ref="A61:AC61"/>
    <mergeCell ref="AE61:AJ61"/>
    <mergeCell ref="AK61:AS61"/>
    <mergeCell ref="AT144:BJ144"/>
    <mergeCell ref="BW146:CG146"/>
    <mergeCell ref="A80:AC80"/>
    <mergeCell ref="A72:AC72"/>
    <mergeCell ref="A73:AC73"/>
    <mergeCell ref="BK100:BV100"/>
    <mergeCell ref="AE99:AJ99"/>
    <mergeCell ref="AK119:AS119"/>
    <mergeCell ref="AK114:AS114"/>
    <mergeCell ref="AE118:AJ118"/>
    <mergeCell ref="AE145:AJ145"/>
    <mergeCell ref="AK145:AS145"/>
    <mergeCell ref="AT145:BJ145"/>
    <mergeCell ref="BK145:BV145"/>
    <mergeCell ref="AT146:BJ146"/>
    <mergeCell ref="AK153:AS153"/>
    <mergeCell ref="AT150:BJ150"/>
    <mergeCell ref="BK153:BV153"/>
    <mergeCell ref="AT153:BJ153"/>
    <mergeCell ref="AT149:BJ149"/>
    <mergeCell ref="BK148:BV148"/>
    <mergeCell ref="BK149:BV149"/>
    <mergeCell ref="BW117:CG117"/>
    <mergeCell ref="BK130:BV130"/>
    <mergeCell ref="BK129:BV129"/>
    <mergeCell ref="BW130:CG130"/>
    <mergeCell ref="BW129:CG129"/>
    <mergeCell ref="BK124:BV124"/>
    <mergeCell ref="BW125:CG125"/>
    <mergeCell ref="BK121:BV121"/>
    <mergeCell ref="BW122:CG122"/>
    <mergeCell ref="BK122:BV122"/>
    <mergeCell ref="AT181:BJ181"/>
    <mergeCell ref="AT152:BJ152"/>
    <mergeCell ref="BW156:CG156"/>
    <mergeCell ref="AT155:BJ155"/>
    <mergeCell ref="AT154:BJ154"/>
    <mergeCell ref="BW154:CG154"/>
    <mergeCell ref="AT170:BJ170"/>
    <mergeCell ref="AT157:BJ157"/>
    <mergeCell ref="AT166:BJ166"/>
    <mergeCell ref="BW153:CG153"/>
    <mergeCell ref="AK166:AS166"/>
    <mergeCell ref="AK168:AS168"/>
    <mergeCell ref="AK160:AS160"/>
    <mergeCell ref="AK163:AS163"/>
    <mergeCell ref="AK162:AS162"/>
    <mergeCell ref="AE75:AJ75"/>
    <mergeCell ref="A77:AC77"/>
    <mergeCell ref="AK115:AS115"/>
    <mergeCell ref="A85:AC85"/>
    <mergeCell ref="AE85:AJ85"/>
    <mergeCell ref="A110:AC110"/>
    <mergeCell ref="A96:AD96"/>
    <mergeCell ref="AK113:AS113"/>
    <mergeCell ref="AK98:AS98"/>
    <mergeCell ref="A108:AC108"/>
    <mergeCell ref="AT185:BJ185"/>
    <mergeCell ref="AK184:AS184"/>
    <mergeCell ref="AK183:AS183"/>
    <mergeCell ref="AK188:AS188"/>
    <mergeCell ref="AK187:AS187"/>
    <mergeCell ref="A117:AD117"/>
    <mergeCell ref="AE117:AJ117"/>
    <mergeCell ref="AK117:AS117"/>
    <mergeCell ref="A132:AC132"/>
    <mergeCell ref="AE132:AJ132"/>
    <mergeCell ref="AE124:AJ124"/>
    <mergeCell ref="A127:AC127"/>
    <mergeCell ref="A128:AC128"/>
    <mergeCell ref="A118:AD118"/>
    <mergeCell ref="AE129:AJ129"/>
    <mergeCell ref="BW55:CG55"/>
    <mergeCell ref="BK127:BV127"/>
    <mergeCell ref="AT91:BJ91"/>
    <mergeCell ref="AT79:BJ79"/>
    <mergeCell ref="BK65:BV65"/>
    <mergeCell ref="BK117:BV117"/>
    <mergeCell ref="AT64:BJ64"/>
    <mergeCell ref="BK64:BV64"/>
    <mergeCell ref="BW64:CG64"/>
    <mergeCell ref="AT65:BJ65"/>
    <mergeCell ref="BW57:CG57"/>
    <mergeCell ref="AT59:BJ59"/>
    <mergeCell ref="BK60:BV60"/>
    <mergeCell ref="AT60:BJ60"/>
    <mergeCell ref="BK59:BV59"/>
    <mergeCell ref="BW58:CG58"/>
    <mergeCell ref="AK64:AS64"/>
    <mergeCell ref="AK65:AS65"/>
    <mergeCell ref="AK63:AS63"/>
    <mergeCell ref="BW59:CG59"/>
    <mergeCell ref="BW61:CG61"/>
    <mergeCell ref="AT61:BJ61"/>
    <mergeCell ref="BK61:BV61"/>
    <mergeCell ref="A79:AC79"/>
    <mergeCell ref="A55:AC55"/>
    <mergeCell ref="A56:AC56"/>
    <mergeCell ref="A74:AC74"/>
    <mergeCell ref="A76:AC76"/>
    <mergeCell ref="A63:AC63"/>
    <mergeCell ref="A71:AC71"/>
    <mergeCell ref="A70:AC70"/>
    <mergeCell ref="A64:AC64"/>
    <mergeCell ref="A65:AC65"/>
    <mergeCell ref="BW56:CG56"/>
    <mergeCell ref="AT56:BJ56"/>
    <mergeCell ref="BK55:BV55"/>
    <mergeCell ref="BK48:BV48"/>
    <mergeCell ref="AT51:BJ51"/>
    <mergeCell ref="AT52:BJ52"/>
    <mergeCell ref="AT53:BJ53"/>
    <mergeCell ref="AT55:BJ55"/>
    <mergeCell ref="AT54:BJ54"/>
    <mergeCell ref="BK51:BV51"/>
    <mergeCell ref="BK47:BV47"/>
    <mergeCell ref="BK49:BV49"/>
    <mergeCell ref="BK50:BV50"/>
    <mergeCell ref="AT45:BJ45"/>
    <mergeCell ref="BK46:BV46"/>
    <mergeCell ref="AT47:BJ47"/>
    <mergeCell ref="AT50:BJ50"/>
    <mergeCell ref="AT49:BJ49"/>
    <mergeCell ref="AT37:BJ37"/>
    <mergeCell ref="AT35:BJ35"/>
    <mergeCell ref="A37:AC37"/>
    <mergeCell ref="A38:AC38"/>
    <mergeCell ref="A35:AD35"/>
    <mergeCell ref="A36:AC36"/>
    <mergeCell ref="AK39:AS39"/>
    <mergeCell ref="AK41:AS41"/>
    <mergeCell ref="AT46:BJ46"/>
    <mergeCell ref="A45:AC45"/>
    <mergeCell ref="AE40:AJ40"/>
    <mergeCell ref="AK38:AS38"/>
    <mergeCell ref="A44:AC44"/>
    <mergeCell ref="AT44:BJ44"/>
    <mergeCell ref="AT41:BJ41"/>
    <mergeCell ref="AT43:BJ43"/>
    <mergeCell ref="BW30:CG30"/>
    <mergeCell ref="BK32:BV32"/>
    <mergeCell ref="BW32:CG32"/>
    <mergeCell ref="BW42:CG42"/>
    <mergeCell ref="BW38:CG38"/>
    <mergeCell ref="BK37:BV37"/>
    <mergeCell ref="BK41:BV41"/>
    <mergeCell ref="BW33:CG33"/>
    <mergeCell ref="BK30:BV30"/>
    <mergeCell ref="BW37:CG37"/>
    <mergeCell ref="AT31:BJ31"/>
    <mergeCell ref="BW31:CG31"/>
    <mergeCell ref="BK31:BV31"/>
    <mergeCell ref="AE45:AJ45"/>
    <mergeCell ref="AE44:AJ44"/>
    <mergeCell ref="BK33:BV33"/>
    <mergeCell ref="AT33:BJ33"/>
    <mergeCell ref="BW44:CG44"/>
    <mergeCell ref="BW40:CG40"/>
    <mergeCell ref="BW36:CG36"/>
    <mergeCell ref="AK17:AS17"/>
    <mergeCell ref="AT17:BJ17"/>
    <mergeCell ref="AK48:AS48"/>
    <mergeCell ref="A23:AD23"/>
    <mergeCell ref="AE23:AJ23"/>
    <mergeCell ref="AK23:AS23"/>
    <mergeCell ref="A42:AD42"/>
    <mergeCell ref="AE42:AJ42"/>
    <mergeCell ref="A43:AC43"/>
    <mergeCell ref="A40:AD40"/>
    <mergeCell ref="A22:AD22"/>
    <mergeCell ref="BW16:CG16"/>
    <mergeCell ref="AT11:BJ11"/>
    <mergeCell ref="A18:AD18"/>
    <mergeCell ref="AE14:AJ14"/>
    <mergeCell ref="AK14:AS14"/>
    <mergeCell ref="A16:AD16"/>
    <mergeCell ref="AE16:AJ16"/>
    <mergeCell ref="AE17:AJ17"/>
    <mergeCell ref="AE18:AJ18"/>
    <mergeCell ref="A11:AD11"/>
    <mergeCell ref="AE11:AJ11"/>
    <mergeCell ref="AK11:AS11"/>
    <mergeCell ref="A12:AD12"/>
    <mergeCell ref="AE12:AJ12"/>
    <mergeCell ref="AK12:AS12"/>
    <mergeCell ref="BW29:CG29"/>
    <mergeCell ref="BK24:BV24"/>
    <mergeCell ref="BW24:CG24"/>
    <mergeCell ref="A25:AD25"/>
    <mergeCell ref="AE25:AJ25"/>
    <mergeCell ref="A28:AD28"/>
    <mergeCell ref="A27:AD27"/>
    <mergeCell ref="AE29:AJ29"/>
    <mergeCell ref="AK29:AS29"/>
    <mergeCell ref="BW25:CG25"/>
    <mergeCell ref="AK25:AS25"/>
    <mergeCell ref="AK28:AS28"/>
    <mergeCell ref="AT25:BJ25"/>
    <mergeCell ref="AT24:BJ24"/>
    <mergeCell ref="AT20:BJ20"/>
    <mergeCell ref="AT27:BJ27"/>
    <mergeCell ref="AT19:BJ19"/>
    <mergeCell ref="AT16:BJ16"/>
    <mergeCell ref="AT21:BJ21"/>
    <mergeCell ref="AT23:BJ23"/>
    <mergeCell ref="AT22:BJ22"/>
    <mergeCell ref="AT184:BJ184"/>
    <mergeCell ref="AK167:AS167"/>
    <mergeCell ref="AT167:BJ167"/>
    <mergeCell ref="AK175:AS175"/>
    <mergeCell ref="AT182:BJ182"/>
    <mergeCell ref="AT177:BJ177"/>
    <mergeCell ref="AT180:BJ180"/>
    <mergeCell ref="AT183:BJ183"/>
    <mergeCell ref="AK169:AS169"/>
    <mergeCell ref="AT176:BJ176"/>
    <mergeCell ref="BK172:BV172"/>
    <mergeCell ref="BW135:CG135"/>
    <mergeCell ref="A158:AD158"/>
    <mergeCell ref="AE160:AJ160"/>
    <mergeCell ref="AT160:BJ160"/>
    <mergeCell ref="BW137:CG137"/>
    <mergeCell ref="BK137:BV137"/>
    <mergeCell ref="BK136:BV136"/>
    <mergeCell ref="BW136:CG136"/>
    <mergeCell ref="BK151:BV151"/>
    <mergeCell ref="BK69:BV69"/>
    <mergeCell ref="BW72:CG72"/>
    <mergeCell ref="BW182:CG182"/>
    <mergeCell ref="BW176:CG176"/>
    <mergeCell ref="BK118:BV118"/>
    <mergeCell ref="BW118:CG118"/>
    <mergeCell ref="BW145:CG145"/>
    <mergeCell ref="BW166:CG166"/>
    <mergeCell ref="BK166:BV166"/>
    <mergeCell ref="BW172:CG172"/>
    <mergeCell ref="BK75:BV75"/>
    <mergeCell ref="BK74:BV74"/>
    <mergeCell ref="BW70:CG70"/>
    <mergeCell ref="BW75:CG75"/>
    <mergeCell ref="A90:AC90"/>
    <mergeCell ref="BW77:CG77"/>
    <mergeCell ref="BW73:CG73"/>
    <mergeCell ref="BW71:CG71"/>
    <mergeCell ref="BK73:BV73"/>
    <mergeCell ref="BK71:BV71"/>
    <mergeCell ref="BW74:CG74"/>
    <mergeCell ref="AT90:BJ90"/>
    <mergeCell ref="AK75:AS75"/>
    <mergeCell ref="AK82:AS82"/>
    <mergeCell ref="A89:AC89"/>
    <mergeCell ref="A81:AC81"/>
    <mergeCell ref="AE86:AJ86"/>
    <mergeCell ref="A87:AC87"/>
    <mergeCell ref="AE88:AJ88"/>
    <mergeCell ref="A88:AC88"/>
    <mergeCell ref="AE89:AJ89"/>
    <mergeCell ref="AK58:AS58"/>
    <mergeCell ref="AK71:AS71"/>
    <mergeCell ref="AK70:AS70"/>
    <mergeCell ref="AK92:AS92"/>
    <mergeCell ref="AK89:AS89"/>
    <mergeCell ref="AK90:AS90"/>
    <mergeCell ref="AK78:AS78"/>
    <mergeCell ref="AK79:AS79"/>
    <mergeCell ref="AK81:AS81"/>
    <mergeCell ref="AK85:AS85"/>
    <mergeCell ref="AE52:AJ52"/>
    <mergeCell ref="AE70:AJ70"/>
    <mergeCell ref="AE54:AJ54"/>
    <mergeCell ref="AE63:AJ63"/>
    <mergeCell ref="AE64:AJ64"/>
    <mergeCell ref="AE69:AJ69"/>
    <mergeCell ref="AE66:AJ66"/>
    <mergeCell ref="AE65:AJ65"/>
    <mergeCell ref="AE71:AJ71"/>
    <mergeCell ref="AT72:BJ72"/>
    <mergeCell ref="AE72:AJ72"/>
    <mergeCell ref="AT75:BJ75"/>
    <mergeCell ref="AT73:BJ73"/>
    <mergeCell ref="AE73:AJ73"/>
    <mergeCell ref="AK73:AS73"/>
    <mergeCell ref="AK74:AS74"/>
    <mergeCell ref="AK72:AS72"/>
    <mergeCell ref="AT74:BJ74"/>
    <mergeCell ref="AE77:AJ77"/>
    <mergeCell ref="AK86:AS86"/>
    <mergeCell ref="AE78:AJ78"/>
    <mergeCell ref="AE87:AJ87"/>
    <mergeCell ref="AE84:AJ84"/>
    <mergeCell ref="AK80:AS80"/>
    <mergeCell ref="AE68:AJ68"/>
    <mergeCell ref="AK68:AS68"/>
    <mergeCell ref="AK66:AS66"/>
    <mergeCell ref="BK67:BV67"/>
    <mergeCell ref="A97:AD97"/>
    <mergeCell ref="AE76:AJ76"/>
    <mergeCell ref="A75:AC75"/>
    <mergeCell ref="A91:AD91"/>
    <mergeCell ref="A94:AC94"/>
    <mergeCell ref="A92:AC92"/>
    <mergeCell ref="A93:AC93"/>
    <mergeCell ref="AE82:AJ82"/>
    <mergeCell ref="AE94:AJ94"/>
    <mergeCell ref="AE79:AJ79"/>
    <mergeCell ref="A135:AC135"/>
    <mergeCell ref="A129:AC129"/>
    <mergeCell ref="A130:AC130"/>
    <mergeCell ref="A131:AC131"/>
    <mergeCell ref="A133:AC133"/>
    <mergeCell ref="A134:AC134"/>
    <mergeCell ref="A139:AD139"/>
    <mergeCell ref="A144:AD144"/>
    <mergeCell ref="A141:AC141"/>
    <mergeCell ref="AE141:AJ141"/>
    <mergeCell ref="AE140:AJ140"/>
    <mergeCell ref="A140:AC140"/>
    <mergeCell ref="AE144:AJ144"/>
    <mergeCell ref="A99:AC99"/>
    <mergeCell ref="A100:AC100"/>
    <mergeCell ref="A102:AC102"/>
    <mergeCell ref="A101:AC101"/>
    <mergeCell ref="A155:AD155"/>
    <mergeCell ref="A157:AD157"/>
    <mergeCell ref="A156:AD156"/>
    <mergeCell ref="AE109:AJ109"/>
    <mergeCell ref="A146:AC146"/>
    <mergeCell ref="AE136:AJ136"/>
    <mergeCell ref="AE133:AJ133"/>
    <mergeCell ref="AE134:AJ134"/>
    <mergeCell ref="A136:AC136"/>
    <mergeCell ref="AE142:AJ142"/>
    <mergeCell ref="A149:AC149"/>
    <mergeCell ref="A151:AC151"/>
    <mergeCell ref="A152:AD152"/>
    <mergeCell ref="AE158:AJ158"/>
    <mergeCell ref="A153:AD153"/>
    <mergeCell ref="AE157:AJ157"/>
    <mergeCell ref="AE156:AJ156"/>
    <mergeCell ref="AE155:AJ155"/>
    <mergeCell ref="A154:AD154"/>
    <mergeCell ref="AE153:AJ153"/>
    <mergeCell ref="BK154:BV154"/>
    <mergeCell ref="BW167:CG167"/>
    <mergeCell ref="A145:AD145"/>
    <mergeCell ref="BK150:BV150"/>
    <mergeCell ref="BW158:CG158"/>
    <mergeCell ref="BW163:CG163"/>
    <mergeCell ref="BW161:CG161"/>
    <mergeCell ref="BW157:CG157"/>
    <mergeCell ref="BW162:CG162"/>
    <mergeCell ref="BW155:CG155"/>
    <mergeCell ref="BW159:CG159"/>
    <mergeCell ref="BW179:CG179"/>
    <mergeCell ref="BK160:BV160"/>
    <mergeCell ref="BK156:BV156"/>
    <mergeCell ref="BK159:BV159"/>
    <mergeCell ref="BK168:BV168"/>
    <mergeCell ref="BW164:CG164"/>
    <mergeCell ref="BK158:BV158"/>
    <mergeCell ref="BK157:BV157"/>
    <mergeCell ref="BK162:BV162"/>
    <mergeCell ref="BK155:BV155"/>
    <mergeCell ref="AT173:BJ173"/>
    <mergeCell ref="BK169:BV169"/>
    <mergeCell ref="BK179:BV179"/>
    <mergeCell ref="BK167:BV167"/>
    <mergeCell ref="BK163:BV163"/>
    <mergeCell ref="AT162:BJ162"/>
    <mergeCell ref="AT163:BJ163"/>
    <mergeCell ref="AT169:BJ169"/>
    <mergeCell ref="AT159:BJ159"/>
    <mergeCell ref="BK176:BV176"/>
    <mergeCell ref="BW174:CG174"/>
    <mergeCell ref="BK165:BV165"/>
    <mergeCell ref="AT158:BJ158"/>
    <mergeCell ref="BW160:CG160"/>
    <mergeCell ref="BW165:CG165"/>
    <mergeCell ref="BW168:CG168"/>
    <mergeCell ref="AT168:BJ168"/>
    <mergeCell ref="AT174:BJ174"/>
    <mergeCell ref="AT175:BJ175"/>
    <mergeCell ref="BW195:CG195"/>
    <mergeCell ref="BW183:CG183"/>
    <mergeCell ref="BW194:CG194"/>
    <mergeCell ref="BW189:CG189"/>
    <mergeCell ref="BW185:CG185"/>
    <mergeCell ref="BW187:CG187"/>
    <mergeCell ref="BW190:CG190"/>
    <mergeCell ref="BW193:CG193"/>
    <mergeCell ref="BW188:CG188"/>
    <mergeCell ref="BW186:CG186"/>
    <mergeCell ref="BW192:CG192"/>
    <mergeCell ref="AK69:AS69"/>
    <mergeCell ref="A147:AC147"/>
    <mergeCell ref="BK181:BV181"/>
    <mergeCell ref="BK178:BV178"/>
    <mergeCell ref="BK175:BV175"/>
    <mergeCell ref="BW184:CG184"/>
    <mergeCell ref="BW181:CG181"/>
    <mergeCell ref="BW178:CG178"/>
    <mergeCell ref="BW191:CG191"/>
    <mergeCell ref="A148:AD148"/>
    <mergeCell ref="AK96:AS96"/>
    <mergeCell ref="AK95:AS95"/>
    <mergeCell ref="BW180:CG180"/>
    <mergeCell ref="BK164:BV164"/>
    <mergeCell ref="BW177:CG177"/>
    <mergeCell ref="BW175:CG175"/>
    <mergeCell ref="BK174:BV174"/>
    <mergeCell ref="BK177:BV177"/>
    <mergeCell ref="A150:AC150"/>
    <mergeCell ref="A162:AD162"/>
    <mergeCell ref="A105:AC105"/>
    <mergeCell ref="AE107:AJ107"/>
    <mergeCell ref="A106:AC106"/>
    <mergeCell ref="A107:AC107"/>
    <mergeCell ref="A109:AC109"/>
    <mergeCell ref="A159:AD159"/>
    <mergeCell ref="A160:AD160"/>
    <mergeCell ref="AE131:AJ131"/>
    <mergeCell ref="A124:AD124"/>
    <mergeCell ref="AK59:AS59"/>
    <mergeCell ref="A95:AC95"/>
    <mergeCell ref="AE95:AJ95"/>
    <mergeCell ref="AE97:AJ97"/>
    <mergeCell ref="A68:AC68"/>
    <mergeCell ref="A59:AC59"/>
    <mergeCell ref="AE59:AJ59"/>
    <mergeCell ref="A82:AC82"/>
    <mergeCell ref="AK88:AS88"/>
    <mergeCell ref="A86:AC86"/>
    <mergeCell ref="A112:AD112"/>
    <mergeCell ref="A103:AC103"/>
    <mergeCell ref="AK94:AS94"/>
    <mergeCell ref="A69:AC69"/>
    <mergeCell ref="A78:AC78"/>
    <mergeCell ref="A84:AC84"/>
    <mergeCell ref="A83:AC83"/>
    <mergeCell ref="AE74:AJ74"/>
    <mergeCell ref="A98:AC98"/>
    <mergeCell ref="A104:AC104"/>
    <mergeCell ref="AK57:AS57"/>
    <mergeCell ref="AK56:AS56"/>
    <mergeCell ref="AK53:AS53"/>
    <mergeCell ref="AK51:AS51"/>
    <mergeCell ref="AK54:AS54"/>
    <mergeCell ref="AK55:AS55"/>
    <mergeCell ref="AK30:AS30"/>
    <mergeCell ref="AK52:AS52"/>
    <mergeCell ref="AK45:AS45"/>
    <mergeCell ref="AK44:AS44"/>
    <mergeCell ref="AK37:AS37"/>
    <mergeCell ref="AK46:AS46"/>
    <mergeCell ref="AK32:AS32"/>
    <mergeCell ref="AK47:AS47"/>
    <mergeCell ref="AK50:AS50"/>
    <mergeCell ref="AK49:AS49"/>
    <mergeCell ref="BK56:BV56"/>
    <mergeCell ref="BK53:BV53"/>
    <mergeCell ref="AT58:BJ58"/>
    <mergeCell ref="BK57:BV57"/>
    <mergeCell ref="BK58:BV58"/>
    <mergeCell ref="AT57:BJ57"/>
    <mergeCell ref="BK54:BV54"/>
    <mergeCell ref="BW20:CG20"/>
    <mergeCell ref="BK22:BV22"/>
    <mergeCell ref="BW17:CG17"/>
    <mergeCell ref="BK18:BV18"/>
    <mergeCell ref="BW22:CG22"/>
    <mergeCell ref="BW18:CG18"/>
    <mergeCell ref="BK20:BV20"/>
    <mergeCell ref="AE20:AJ20"/>
    <mergeCell ref="A21:AC21"/>
    <mergeCell ref="AE24:AJ24"/>
    <mergeCell ref="BK16:BV16"/>
    <mergeCell ref="AK18:AS18"/>
    <mergeCell ref="AK19:AS19"/>
    <mergeCell ref="AK21:AS21"/>
    <mergeCell ref="AK24:AS24"/>
    <mergeCell ref="AK20:AS20"/>
    <mergeCell ref="AT18:BJ18"/>
    <mergeCell ref="AE28:AJ28"/>
    <mergeCell ref="A47:AC47"/>
    <mergeCell ref="AE41:AJ41"/>
    <mergeCell ref="A17:AD17"/>
    <mergeCell ref="A24:AD24"/>
    <mergeCell ref="AE21:AJ21"/>
    <mergeCell ref="AE22:AJ22"/>
    <mergeCell ref="A19:AD19"/>
    <mergeCell ref="AE19:AJ19"/>
    <mergeCell ref="A20:AC20"/>
    <mergeCell ref="AE30:AJ30"/>
    <mergeCell ref="A31:AC31"/>
    <mergeCell ref="AE31:AJ31"/>
    <mergeCell ref="A34:AC34"/>
    <mergeCell ref="A32:AC32"/>
    <mergeCell ref="AE32:AJ32"/>
    <mergeCell ref="A33:AC33"/>
    <mergeCell ref="AE33:AJ33"/>
    <mergeCell ref="A26:AC26"/>
    <mergeCell ref="A29:AD29"/>
    <mergeCell ref="AE49:AJ49"/>
    <mergeCell ref="A39:AD39"/>
    <mergeCell ref="AE39:AJ39"/>
    <mergeCell ref="A46:AC46"/>
    <mergeCell ref="AE46:AJ46"/>
    <mergeCell ref="AE48:AJ48"/>
    <mergeCell ref="AE26:AJ26"/>
    <mergeCell ref="A30:AD30"/>
    <mergeCell ref="A58:AC58"/>
    <mergeCell ref="AE57:AJ57"/>
    <mergeCell ref="AE58:AJ58"/>
    <mergeCell ref="AE56:AJ56"/>
    <mergeCell ref="A57:AC57"/>
    <mergeCell ref="A53:AC53"/>
    <mergeCell ref="A49:AC49"/>
    <mergeCell ref="AE55:AJ55"/>
    <mergeCell ref="A50:AC50"/>
    <mergeCell ref="AE50:AJ50"/>
    <mergeCell ref="AE53:AJ53"/>
    <mergeCell ref="A51:AC51"/>
    <mergeCell ref="A54:AC54"/>
    <mergeCell ref="A52:AC52"/>
    <mergeCell ref="AE51:AJ51"/>
    <mergeCell ref="AK22:AS22"/>
    <mergeCell ref="AE27:AJ27"/>
    <mergeCell ref="AK40:AS40"/>
    <mergeCell ref="AK33:AS33"/>
    <mergeCell ref="AE35:AJ35"/>
    <mergeCell ref="AK35:AS35"/>
    <mergeCell ref="AE38:AJ38"/>
    <mergeCell ref="AE36:AJ36"/>
    <mergeCell ref="AK27:AS27"/>
    <mergeCell ref="AE34:AJ34"/>
    <mergeCell ref="BW7:CG7"/>
    <mergeCell ref="A2:CG2"/>
    <mergeCell ref="A4:AD5"/>
    <mergeCell ref="AE4:AJ5"/>
    <mergeCell ref="AK4:AS5"/>
    <mergeCell ref="AT4:BJ5"/>
    <mergeCell ref="BK4:BV5"/>
    <mergeCell ref="BW4:CG5"/>
    <mergeCell ref="BK7:BV7"/>
    <mergeCell ref="AT9:BJ9"/>
    <mergeCell ref="A9:AC9"/>
    <mergeCell ref="AE9:AJ9"/>
    <mergeCell ref="AK9:AS9"/>
    <mergeCell ref="CJ7:CL7"/>
    <mergeCell ref="A6:AD6"/>
    <mergeCell ref="AE6:AJ6"/>
    <mergeCell ref="AK6:AS6"/>
    <mergeCell ref="AK7:AS7"/>
    <mergeCell ref="AE7:AJ7"/>
    <mergeCell ref="BK6:BV6"/>
    <mergeCell ref="AT7:BJ7"/>
    <mergeCell ref="BW6:CG6"/>
    <mergeCell ref="AT6:BJ6"/>
    <mergeCell ref="BW9:CG9"/>
    <mergeCell ref="BW12:CG12"/>
    <mergeCell ref="CM7:DY7"/>
    <mergeCell ref="A8:AC8"/>
    <mergeCell ref="AE8:AJ8"/>
    <mergeCell ref="AK8:AS8"/>
    <mergeCell ref="AT8:BJ8"/>
    <mergeCell ref="BK8:BV8"/>
    <mergeCell ref="BW8:CG8"/>
    <mergeCell ref="A7:AD7"/>
    <mergeCell ref="BW14:CG14"/>
    <mergeCell ref="BW15:CG15"/>
    <mergeCell ref="BK15:BV15"/>
    <mergeCell ref="BK9:BV9"/>
    <mergeCell ref="BK13:BV13"/>
    <mergeCell ref="BW13:CG13"/>
    <mergeCell ref="BK10:BV10"/>
    <mergeCell ref="BW10:CG10"/>
    <mergeCell ref="BK11:BV11"/>
    <mergeCell ref="BW11:CG11"/>
    <mergeCell ref="BK23:BV23"/>
    <mergeCell ref="BW23:CG23"/>
    <mergeCell ref="BK21:BV21"/>
    <mergeCell ref="BW21:CG21"/>
    <mergeCell ref="BK25:BV25"/>
    <mergeCell ref="BK19:BV19"/>
    <mergeCell ref="BW19:CG19"/>
    <mergeCell ref="A10:AC10"/>
    <mergeCell ref="AE10:AJ10"/>
    <mergeCell ref="BK17:BV17"/>
    <mergeCell ref="A15:AD15"/>
    <mergeCell ref="A13:AD13"/>
    <mergeCell ref="A14:AD14"/>
    <mergeCell ref="BK14:BV14"/>
    <mergeCell ref="BK12:BV12"/>
    <mergeCell ref="AT10:BJ10"/>
    <mergeCell ref="AK16:AS16"/>
    <mergeCell ref="AK10:AS10"/>
    <mergeCell ref="AT12:BJ12"/>
    <mergeCell ref="AT13:BJ13"/>
    <mergeCell ref="AT14:BJ14"/>
    <mergeCell ref="AT15:BJ15"/>
    <mergeCell ref="AE15:AJ15"/>
    <mergeCell ref="AK15:AS15"/>
    <mergeCell ref="AE13:AJ13"/>
    <mergeCell ref="AK13:AS13"/>
    <mergeCell ref="AT26:BJ26"/>
    <mergeCell ref="AK26:AS26"/>
    <mergeCell ref="A48:AC48"/>
    <mergeCell ref="AK36:AS36"/>
    <mergeCell ref="AK34:AS34"/>
    <mergeCell ref="AT34:BJ34"/>
    <mergeCell ref="AT48:BJ48"/>
    <mergeCell ref="AK31:AS31"/>
    <mergeCell ref="A41:AD41"/>
    <mergeCell ref="AE37:AJ37"/>
    <mergeCell ref="AE47:AJ47"/>
    <mergeCell ref="AE43:AJ43"/>
    <mergeCell ref="AK42:AS42"/>
    <mergeCell ref="AK43:AS43"/>
    <mergeCell ref="AT63:BJ63"/>
    <mergeCell ref="AT62:BJ62"/>
    <mergeCell ref="AT78:BJ78"/>
    <mergeCell ref="AT80:BJ80"/>
    <mergeCell ref="AT77:BJ77"/>
    <mergeCell ref="AT76:BJ76"/>
    <mergeCell ref="AT71:BJ71"/>
    <mergeCell ref="AT68:BJ68"/>
    <mergeCell ref="AT69:BJ69"/>
    <mergeCell ref="AT66:BJ66"/>
    <mergeCell ref="AK99:AS99"/>
    <mergeCell ref="AT85:BJ85"/>
    <mergeCell ref="AT102:BJ102"/>
    <mergeCell ref="AT88:BJ88"/>
    <mergeCell ref="AT93:BJ93"/>
    <mergeCell ref="AK91:AS91"/>
    <mergeCell ref="AK87:AS87"/>
    <mergeCell ref="AT89:BJ89"/>
    <mergeCell ref="AT94:BJ94"/>
    <mergeCell ref="AK93:AS93"/>
    <mergeCell ref="AE159:AJ159"/>
    <mergeCell ref="AT178:BJ178"/>
    <mergeCell ref="AT70:BJ70"/>
    <mergeCell ref="AK149:AS149"/>
    <mergeCell ref="AK154:AS154"/>
    <mergeCell ref="AT156:BJ156"/>
    <mergeCell ref="AK152:AS152"/>
    <mergeCell ref="AT112:BJ112"/>
    <mergeCell ref="AT107:BJ107"/>
    <mergeCell ref="AT96:BJ96"/>
    <mergeCell ref="AT165:BJ165"/>
    <mergeCell ref="AT151:BJ151"/>
    <mergeCell ref="AK161:AS161"/>
    <mergeCell ref="AT161:BJ161"/>
    <mergeCell ref="AT164:BJ164"/>
    <mergeCell ref="AK164:AS164"/>
    <mergeCell ref="AK156:AS156"/>
    <mergeCell ref="AK159:AS159"/>
    <mergeCell ref="AK158:AS158"/>
    <mergeCell ref="AK176:AS176"/>
    <mergeCell ref="AK178:AS178"/>
    <mergeCell ref="AK185:AS185"/>
    <mergeCell ref="AK182:AS182"/>
    <mergeCell ref="AK181:AS181"/>
    <mergeCell ref="AK170:AS170"/>
    <mergeCell ref="AK171:AS171"/>
    <mergeCell ref="A184:AD184"/>
    <mergeCell ref="AE171:AJ171"/>
    <mergeCell ref="AK174:AS174"/>
    <mergeCell ref="AK173:AS173"/>
    <mergeCell ref="AK180:AS180"/>
    <mergeCell ref="AK177:AS177"/>
    <mergeCell ref="AE183:AJ183"/>
    <mergeCell ref="AE184:AJ184"/>
    <mergeCell ref="AE180:AJ180"/>
    <mergeCell ref="A178:AD178"/>
    <mergeCell ref="A177:AD177"/>
    <mergeCell ref="AE176:AJ176"/>
    <mergeCell ref="A176:AD176"/>
    <mergeCell ref="A180:AD180"/>
    <mergeCell ref="A161:AD161"/>
    <mergeCell ref="AE161:AJ161"/>
    <mergeCell ref="A175:AD175"/>
    <mergeCell ref="AE175:AJ175"/>
    <mergeCell ref="AE174:AJ174"/>
    <mergeCell ref="A174:AD174"/>
    <mergeCell ref="A167:AD167"/>
    <mergeCell ref="A168:AD168"/>
    <mergeCell ref="AE168:AJ168"/>
    <mergeCell ref="A172:AD172"/>
    <mergeCell ref="BK161:BV161"/>
    <mergeCell ref="A166:AD166"/>
    <mergeCell ref="AE163:AJ163"/>
    <mergeCell ref="AE165:AJ165"/>
    <mergeCell ref="A164:AD164"/>
    <mergeCell ref="A163:AD163"/>
    <mergeCell ref="A165:AD165"/>
    <mergeCell ref="AE164:AJ164"/>
    <mergeCell ref="AE166:AJ166"/>
    <mergeCell ref="AK165:AS165"/>
    <mergeCell ref="BK189:BV189"/>
    <mergeCell ref="BK188:BV188"/>
    <mergeCell ref="BK187:BV187"/>
    <mergeCell ref="AT186:BJ186"/>
    <mergeCell ref="BK186:BV186"/>
    <mergeCell ref="AT187:BJ187"/>
    <mergeCell ref="AT189:BJ189"/>
    <mergeCell ref="AT188:BJ188"/>
    <mergeCell ref="BK182:BV182"/>
    <mergeCell ref="BK183:BV183"/>
    <mergeCell ref="BK185:BV185"/>
    <mergeCell ref="BK184:BV184"/>
    <mergeCell ref="AT192:BJ192"/>
    <mergeCell ref="AE189:AJ189"/>
    <mergeCell ref="BK190:BV190"/>
    <mergeCell ref="AE191:AJ191"/>
    <mergeCell ref="AK191:AS191"/>
    <mergeCell ref="AE190:AJ190"/>
    <mergeCell ref="BK191:BV191"/>
    <mergeCell ref="AT191:BJ191"/>
    <mergeCell ref="AT190:BJ190"/>
    <mergeCell ref="AK190:AS190"/>
    <mergeCell ref="AK189:AS189"/>
    <mergeCell ref="AK186:AS186"/>
    <mergeCell ref="AE188:AJ188"/>
    <mergeCell ref="AE192:AJ192"/>
    <mergeCell ref="AK192:AS192"/>
    <mergeCell ref="AE186:AJ186"/>
    <mergeCell ref="A187:AC187"/>
    <mergeCell ref="A189:AC189"/>
    <mergeCell ref="AE181:AJ181"/>
    <mergeCell ref="A181:AD181"/>
    <mergeCell ref="A182:AD182"/>
    <mergeCell ref="AE182:AJ182"/>
    <mergeCell ref="AE187:AJ187"/>
    <mergeCell ref="AT195:BJ195"/>
    <mergeCell ref="BK194:BV194"/>
    <mergeCell ref="AT194:BJ194"/>
    <mergeCell ref="A183:AD183"/>
    <mergeCell ref="A185:AD185"/>
    <mergeCell ref="AE185:AJ185"/>
    <mergeCell ref="A191:AD191"/>
    <mergeCell ref="A190:AD190"/>
    <mergeCell ref="A188:AC188"/>
    <mergeCell ref="A186:AD186"/>
    <mergeCell ref="A193:AD193"/>
    <mergeCell ref="AE194:AJ194"/>
    <mergeCell ref="AK194:AS194"/>
    <mergeCell ref="A194:AD194"/>
    <mergeCell ref="A192:AD192"/>
    <mergeCell ref="AE193:AJ193"/>
    <mergeCell ref="A195:AD195"/>
    <mergeCell ref="BK195:BV195"/>
    <mergeCell ref="AK193:AS193"/>
    <mergeCell ref="AT193:BJ193"/>
    <mergeCell ref="BK193:BV193"/>
    <mergeCell ref="BK192:BV192"/>
    <mergeCell ref="AE195:AJ195"/>
    <mergeCell ref="AK195:AS195"/>
    <mergeCell ref="AE197:AJ197"/>
    <mergeCell ref="AK197:AS197"/>
    <mergeCell ref="AT197:BJ197"/>
    <mergeCell ref="BK197:BV197"/>
    <mergeCell ref="BK26:BV26"/>
    <mergeCell ref="BK27:BV27"/>
    <mergeCell ref="BK28:BV28"/>
    <mergeCell ref="BK43:BV43"/>
    <mergeCell ref="BK36:BV36"/>
    <mergeCell ref="BK42:BV42"/>
    <mergeCell ref="BK40:BV40"/>
    <mergeCell ref="AT36:BJ36"/>
    <mergeCell ref="BK120:BV120"/>
    <mergeCell ref="BK44:BV44"/>
    <mergeCell ref="AT40:BJ40"/>
    <mergeCell ref="AT39:BJ39"/>
    <mergeCell ref="AT42:BJ42"/>
    <mergeCell ref="BK38:BV38"/>
    <mergeCell ref="AT38:BJ38"/>
    <mergeCell ref="AT86:BJ86"/>
    <mergeCell ref="AT95:BJ95"/>
    <mergeCell ref="BW26:CG26"/>
    <mergeCell ref="BW34:CG34"/>
    <mergeCell ref="BW27:CG27"/>
    <mergeCell ref="AT28:BJ28"/>
    <mergeCell ref="AT29:BJ29"/>
    <mergeCell ref="AT32:BJ32"/>
    <mergeCell ref="BW28:CG28"/>
    <mergeCell ref="BK29:BV29"/>
    <mergeCell ref="AT30:BJ30"/>
    <mergeCell ref="BK34:BV34"/>
    <mergeCell ref="BK35:BV35"/>
    <mergeCell ref="BW39:CG39"/>
    <mergeCell ref="BK39:BV39"/>
    <mergeCell ref="BW54:CG54"/>
    <mergeCell ref="BW41:CG41"/>
    <mergeCell ref="BK45:BV45"/>
    <mergeCell ref="BW45:CG45"/>
    <mergeCell ref="BK52:BV52"/>
    <mergeCell ref="BW35:CG35"/>
    <mergeCell ref="BW43:CG43"/>
    <mergeCell ref="BW46:CG46"/>
    <mergeCell ref="BW48:CG48"/>
    <mergeCell ref="BW53:CG53"/>
    <mergeCell ref="BW47:CG47"/>
    <mergeCell ref="BW52:CG52"/>
    <mergeCell ref="BW49:CG49"/>
    <mergeCell ref="BW50:CG50"/>
    <mergeCell ref="BW51:CG51"/>
    <mergeCell ref="BW100:CG100"/>
    <mergeCell ref="BW95:CG95"/>
    <mergeCell ref="BW96:CG96"/>
    <mergeCell ref="BW92:CG92"/>
    <mergeCell ref="BW97:CG97"/>
    <mergeCell ref="BW98:CG98"/>
    <mergeCell ref="BW87:CG87"/>
    <mergeCell ref="BW60:CG60"/>
    <mergeCell ref="BW99:CG99"/>
    <mergeCell ref="BW68:CG68"/>
    <mergeCell ref="BW88:CG88"/>
    <mergeCell ref="BW62:CG62"/>
    <mergeCell ref="BW89:CG89"/>
    <mergeCell ref="BW65:CG65"/>
    <mergeCell ref="BW66:CG66"/>
    <mergeCell ref="BW103:CG103"/>
    <mergeCell ref="BW104:CG104"/>
    <mergeCell ref="BW101:CG101"/>
    <mergeCell ref="BW102:CG102"/>
    <mergeCell ref="BW86:CG86"/>
    <mergeCell ref="BW90:CG90"/>
    <mergeCell ref="BK96:BV96"/>
    <mergeCell ref="BW63:CG63"/>
    <mergeCell ref="BK68:BV68"/>
    <mergeCell ref="BK66:BV66"/>
    <mergeCell ref="BW67:CG67"/>
    <mergeCell ref="BW69:CG69"/>
    <mergeCell ref="BK70:BV70"/>
    <mergeCell ref="BW76:CG76"/>
    <mergeCell ref="BW78:CG78"/>
    <mergeCell ref="BW85:CG85"/>
    <mergeCell ref="BW79:CG79"/>
    <mergeCell ref="BW81:CG81"/>
    <mergeCell ref="BW82:CG82"/>
    <mergeCell ref="BW80:CG80"/>
    <mergeCell ref="BW83:CG83"/>
    <mergeCell ref="BW84:CG84"/>
    <mergeCell ref="BK80:BV80"/>
    <mergeCell ref="BK90:BV90"/>
    <mergeCell ref="BK86:BV86"/>
    <mergeCell ref="BK85:BV85"/>
    <mergeCell ref="BK88:BV88"/>
    <mergeCell ref="BK87:BV87"/>
    <mergeCell ref="BK82:BV82"/>
    <mergeCell ref="AE83:AJ83"/>
    <mergeCell ref="AT84:BJ84"/>
    <mergeCell ref="AT82:BJ82"/>
    <mergeCell ref="AK83:AS83"/>
    <mergeCell ref="BK84:BV84"/>
    <mergeCell ref="BW124:CG124"/>
    <mergeCell ref="BW113:CG113"/>
    <mergeCell ref="BK93:BV93"/>
    <mergeCell ref="BK101:BV101"/>
    <mergeCell ref="BW115:CG115"/>
    <mergeCell ref="BW120:CG120"/>
    <mergeCell ref="BW123:CG123"/>
    <mergeCell ref="BW110:CG110"/>
    <mergeCell ref="BW111:CG111"/>
    <mergeCell ref="BK114:BV114"/>
    <mergeCell ref="BK123:BV123"/>
    <mergeCell ref="BW121:CG121"/>
    <mergeCell ref="BW119:CG119"/>
    <mergeCell ref="BK119:BV119"/>
    <mergeCell ref="BK132:BV132"/>
    <mergeCell ref="BK138:BV138"/>
    <mergeCell ref="BW138:CG138"/>
    <mergeCell ref="BW127:CG127"/>
    <mergeCell ref="BK133:BV133"/>
    <mergeCell ref="BK131:BV131"/>
    <mergeCell ref="BK141:BV141"/>
    <mergeCell ref="BK146:BV146"/>
    <mergeCell ref="BW140:CG140"/>
    <mergeCell ref="BK140:BV140"/>
    <mergeCell ref="BW144:CG144"/>
    <mergeCell ref="BK144:BV144"/>
    <mergeCell ref="BK143:BV143"/>
    <mergeCell ref="BW143:CG143"/>
    <mergeCell ref="BK142:BV142"/>
    <mergeCell ref="BW142:CG142"/>
    <mergeCell ref="BW126:CG126"/>
    <mergeCell ref="BW128:CG128"/>
    <mergeCell ref="BW151:CG151"/>
    <mergeCell ref="BW150:CG150"/>
    <mergeCell ref="BW131:CG131"/>
    <mergeCell ref="BW133:CG133"/>
    <mergeCell ref="BW147:CG147"/>
    <mergeCell ref="BW152:CG152"/>
    <mergeCell ref="BW148:CG148"/>
    <mergeCell ref="BW149:CG149"/>
    <mergeCell ref="AK147:AS147"/>
    <mergeCell ref="AK150:AS150"/>
    <mergeCell ref="BK147:BV147"/>
    <mergeCell ref="BK152:BV152"/>
    <mergeCell ref="AK141:AS141"/>
    <mergeCell ref="AK125:AS125"/>
    <mergeCell ref="AK131:AS131"/>
    <mergeCell ref="AK132:AS132"/>
    <mergeCell ref="AK133:AS133"/>
    <mergeCell ref="AK140:AS140"/>
    <mergeCell ref="AK139:AS139"/>
    <mergeCell ref="AK134:AS134"/>
    <mergeCell ref="AT147:BJ147"/>
    <mergeCell ref="AT148:BJ148"/>
    <mergeCell ref="AK148:AS148"/>
    <mergeCell ref="AK143:AS143"/>
    <mergeCell ref="AK135:AS135"/>
    <mergeCell ref="AK136:AS136"/>
    <mergeCell ref="AK138:AS138"/>
    <mergeCell ref="AT134:BJ134"/>
    <mergeCell ref="AK142:AS142"/>
    <mergeCell ref="AK155:AS155"/>
    <mergeCell ref="AE151:AJ151"/>
    <mergeCell ref="AK151:AS151"/>
    <mergeCell ref="AK146:AS146"/>
    <mergeCell ref="BK95:BV95"/>
    <mergeCell ref="BK103:BV103"/>
    <mergeCell ref="AT113:BJ113"/>
    <mergeCell ref="AT119:BJ119"/>
    <mergeCell ref="AT115:BJ115"/>
    <mergeCell ref="BK97:BV97"/>
    <mergeCell ref="BK104:BV104"/>
    <mergeCell ref="BK110:BV110"/>
    <mergeCell ref="BK111:BV111"/>
    <mergeCell ref="BK98:BV98"/>
    <mergeCell ref="BW114:CG114"/>
    <mergeCell ref="A119:AD119"/>
    <mergeCell ref="AT106:BJ106"/>
    <mergeCell ref="AE105:AJ105"/>
    <mergeCell ref="BW107:CG107"/>
    <mergeCell ref="BW112:CG112"/>
    <mergeCell ref="BW106:CG106"/>
    <mergeCell ref="BW109:CG109"/>
    <mergeCell ref="BW105:CG105"/>
    <mergeCell ref="BK105:BV105"/>
    <mergeCell ref="BK102:BV102"/>
    <mergeCell ref="BK106:BV106"/>
    <mergeCell ref="BK113:BV113"/>
    <mergeCell ref="BK115:BV115"/>
    <mergeCell ref="BK112:BV112"/>
    <mergeCell ref="BW94:CG94"/>
    <mergeCell ref="BK91:BV91"/>
    <mergeCell ref="BW93:CG93"/>
    <mergeCell ref="BW91:CG91"/>
    <mergeCell ref="BK94:BV94"/>
    <mergeCell ref="BK92:BV92"/>
    <mergeCell ref="A125:AD125"/>
    <mergeCell ref="A120:AD120"/>
    <mergeCell ref="AE120:AJ120"/>
    <mergeCell ref="A121:AD121"/>
    <mergeCell ref="AE146:AJ146"/>
    <mergeCell ref="A123:AD123"/>
    <mergeCell ref="A113:AD113"/>
    <mergeCell ref="AE113:AJ113"/>
    <mergeCell ref="AE114:AJ114"/>
    <mergeCell ref="A126:AD126"/>
    <mergeCell ref="AE123:AJ123"/>
    <mergeCell ref="A122:AD122"/>
    <mergeCell ref="A115:AD115"/>
    <mergeCell ref="A114:AD114"/>
    <mergeCell ref="AE148:AJ148"/>
    <mergeCell ref="AE177:AJ177"/>
    <mergeCell ref="AE178:AJ178"/>
    <mergeCell ref="AE149:AJ149"/>
    <mergeCell ref="AE167:AJ167"/>
    <mergeCell ref="AE150:AJ150"/>
    <mergeCell ref="AE154:AJ154"/>
    <mergeCell ref="AE162:AJ162"/>
    <mergeCell ref="AE152:AJ152"/>
    <mergeCell ref="AE172:AJ172"/>
    <mergeCell ref="BK200:BV200"/>
    <mergeCell ref="AQ200:AR200"/>
    <mergeCell ref="AT179:BJ179"/>
    <mergeCell ref="AK179:AS179"/>
    <mergeCell ref="BK180:BV180"/>
    <mergeCell ref="A196:IV196"/>
    <mergeCell ref="A179:AD179"/>
    <mergeCell ref="AE179:AJ179"/>
    <mergeCell ref="BW197:CG197"/>
    <mergeCell ref="A197:AD197"/>
    <mergeCell ref="BK108:BV108"/>
    <mergeCell ref="AT108:BJ108"/>
    <mergeCell ref="AT127:BJ127"/>
    <mergeCell ref="AT130:BJ130"/>
    <mergeCell ref="AT120:BJ120"/>
    <mergeCell ref="AT122:BJ122"/>
    <mergeCell ref="AT124:BJ124"/>
    <mergeCell ref="BK128:BV128"/>
    <mergeCell ref="BK125:BV125"/>
    <mergeCell ref="BK126:BV126"/>
    <mergeCell ref="AE80:AJ80"/>
    <mergeCell ref="AT103:BJ103"/>
    <mergeCell ref="AT97:BJ97"/>
    <mergeCell ref="AT98:BJ98"/>
    <mergeCell ref="AE92:AJ92"/>
    <mergeCell ref="AT99:BJ99"/>
    <mergeCell ref="AE91:AJ91"/>
    <mergeCell ref="AE93:AJ93"/>
    <mergeCell ref="AT83:BJ83"/>
    <mergeCell ref="AT92:BJ92"/>
    <mergeCell ref="AT129:BJ129"/>
    <mergeCell ref="AT135:BJ135"/>
    <mergeCell ref="AT81:BJ81"/>
    <mergeCell ref="AE81:AJ81"/>
    <mergeCell ref="AT104:BJ104"/>
    <mergeCell ref="AT105:BJ105"/>
    <mergeCell ref="AK109:AS109"/>
    <mergeCell ref="AK106:AS106"/>
    <mergeCell ref="AK105:AS105"/>
    <mergeCell ref="AE119:AJ119"/>
    <mergeCell ref="AT114:BJ114"/>
    <mergeCell ref="AT121:BJ121"/>
    <mergeCell ref="AT126:BJ126"/>
    <mergeCell ref="AT128:BJ128"/>
    <mergeCell ref="AT117:BJ117"/>
    <mergeCell ref="AE130:AJ130"/>
    <mergeCell ref="AE135:AJ135"/>
    <mergeCell ref="AE128:AJ128"/>
    <mergeCell ref="AE121:AJ121"/>
    <mergeCell ref="AE122:AJ122"/>
    <mergeCell ref="AE127:AJ127"/>
    <mergeCell ref="BK63:BV63"/>
    <mergeCell ref="AE98:AJ98"/>
    <mergeCell ref="AK97:AS97"/>
    <mergeCell ref="AE96:AJ96"/>
    <mergeCell ref="AK76:AS76"/>
    <mergeCell ref="AK77:AS77"/>
    <mergeCell ref="AK84:AS84"/>
    <mergeCell ref="AT87:BJ87"/>
    <mergeCell ref="BK89:BV89"/>
    <mergeCell ref="AE90:AJ90"/>
    <mergeCell ref="BK62:BV62"/>
    <mergeCell ref="BK79:BV79"/>
    <mergeCell ref="BK83:BV83"/>
    <mergeCell ref="BK109:BV109"/>
    <mergeCell ref="BK107:BV107"/>
    <mergeCell ref="BK76:BV76"/>
    <mergeCell ref="BK77:BV77"/>
    <mergeCell ref="BK81:BV81"/>
    <mergeCell ref="BK72:BV72"/>
    <mergeCell ref="BK78:BV78"/>
    <mergeCell ref="AK122:AS122"/>
    <mergeCell ref="AK120:AS120"/>
    <mergeCell ref="AK126:AS126"/>
    <mergeCell ref="AK128:AS128"/>
    <mergeCell ref="AK121:AS121"/>
    <mergeCell ref="AK123:AS123"/>
    <mergeCell ref="A137:AC137"/>
    <mergeCell ref="AT138:BJ138"/>
    <mergeCell ref="AK124:AS124"/>
    <mergeCell ref="AE125:AJ125"/>
    <mergeCell ref="AE126:AJ126"/>
    <mergeCell ref="AK127:AS127"/>
    <mergeCell ref="AK130:AS130"/>
    <mergeCell ref="AK137:AS137"/>
    <mergeCell ref="AT136:BJ136"/>
    <mergeCell ref="AK129:AS129"/>
    <mergeCell ref="AE138:AJ138"/>
    <mergeCell ref="AE139:AJ139"/>
    <mergeCell ref="BW169:CG169"/>
    <mergeCell ref="A143:AC143"/>
    <mergeCell ref="AE143:AJ143"/>
    <mergeCell ref="AT143:BJ143"/>
    <mergeCell ref="A169:AD169"/>
    <mergeCell ref="AE169:AJ169"/>
    <mergeCell ref="AE147:AJ147"/>
    <mergeCell ref="AT140:BJ140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SheetLayoutView="100" zoomScalePageLayoutView="0" workbookViewId="0" topLeftCell="A25">
      <selection activeCell="AH46" sqref="AH46"/>
    </sheetView>
  </sheetViews>
  <sheetFormatPr defaultColWidth="0.875" defaultRowHeight="12.75"/>
  <cols>
    <col min="1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6384" width="0.875" style="2" customWidth="1"/>
  </cols>
  <sheetData>
    <row r="1" ht="12">
      <c r="DD1" s="6" t="s">
        <v>367</v>
      </c>
    </row>
    <row r="2" spans="1:108" s="21" customFormat="1" ht="25.5" customHeight="1">
      <c r="A2" s="332" t="s">
        <v>212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</row>
    <row r="3" spans="1:108" s="49" customFormat="1" ht="56.25" customHeight="1">
      <c r="A3" s="333" t="s">
        <v>262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 t="s">
        <v>263</v>
      </c>
      <c r="AC3" s="326"/>
      <c r="AD3" s="326"/>
      <c r="AE3" s="326"/>
      <c r="AF3" s="326"/>
      <c r="AG3" s="326"/>
      <c r="AH3" s="326" t="s">
        <v>214</v>
      </c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 t="s">
        <v>368</v>
      </c>
      <c r="BD3" s="326"/>
      <c r="BE3" s="326"/>
      <c r="BF3" s="326"/>
      <c r="BG3" s="326"/>
      <c r="BH3" s="326"/>
      <c r="BI3" s="326"/>
      <c r="BJ3" s="326"/>
      <c r="BK3" s="326"/>
      <c r="BL3" s="326"/>
      <c r="BM3" s="326"/>
      <c r="BN3" s="326"/>
      <c r="BO3" s="326"/>
      <c r="BP3" s="326"/>
      <c r="BQ3" s="326"/>
      <c r="BR3" s="326"/>
      <c r="BS3" s="326"/>
      <c r="BT3" s="326"/>
      <c r="BU3" s="326"/>
      <c r="BV3" s="326"/>
      <c r="BW3" s="326"/>
      <c r="BX3" s="326"/>
      <c r="BY3" s="326" t="s">
        <v>265</v>
      </c>
      <c r="BZ3" s="326"/>
      <c r="CA3" s="326"/>
      <c r="CB3" s="326"/>
      <c r="CC3" s="326"/>
      <c r="CD3" s="326"/>
      <c r="CE3" s="326"/>
      <c r="CF3" s="326"/>
      <c r="CG3" s="326"/>
      <c r="CH3" s="326"/>
      <c r="CI3" s="326"/>
      <c r="CJ3" s="326"/>
      <c r="CK3" s="326"/>
      <c r="CL3" s="326"/>
      <c r="CM3" s="326"/>
      <c r="CN3" s="326"/>
      <c r="CO3" s="326" t="s">
        <v>266</v>
      </c>
      <c r="CP3" s="326"/>
      <c r="CQ3" s="326"/>
      <c r="CR3" s="326"/>
      <c r="CS3" s="326"/>
      <c r="CT3" s="326"/>
      <c r="CU3" s="326"/>
      <c r="CV3" s="326"/>
      <c r="CW3" s="326"/>
      <c r="CX3" s="326"/>
      <c r="CY3" s="326"/>
      <c r="CZ3" s="326"/>
      <c r="DA3" s="326"/>
      <c r="DB3" s="326"/>
      <c r="DC3" s="326"/>
      <c r="DD3" s="327"/>
    </row>
    <row r="4" spans="1:108" s="22" customFormat="1" ht="12" customHeight="1" thickBot="1">
      <c r="A4" s="330">
        <v>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28">
        <v>2</v>
      </c>
      <c r="AC4" s="328"/>
      <c r="AD4" s="328"/>
      <c r="AE4" s="328"/>
      <c r="AF4" s="328"/>
      <c r="AG4" s="328"/>
      <c r="AH4" s="328">
        <v>3</v>
      </c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>
        <v>4</v>
      </c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>
        <v>5</v>
      </c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>
        <v>6</v>
      </c>
      <c r="CP4" s="328"/>
      <c r="CQ4" s="328"/>
      <c r="CR4" s="328"/>
      <c r="CS4" s="328"/>
      <c r="CT4" s="328"/>
      <c r="CU4" s="328"/>
      <c r="CV4" s="328"/>
      <c r="CW4" s="328"/>
      <c r="CX4" s="328"/>
      <c r="CY4" s="328"/>
      <c r="CZ4" s="328"/>
      <c r="DA4" s="328"/>
      <c r="DB4" s="328"/>
      <c r="DC4" s="328"/>
      <c r="DD4" s="329"/>
    </row>
    <row r="5" spans="1:108" s="50" customFormat="1" ht="23.25" customHeight="1">
      <c r="A5" s="319" t="s">
        <v>215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20"/>
      <c r="AB5" s="321" t="s">
        <v>369</v>
      </c>
      <c r="AC5" s="322"/>
      <c r="AD5" s="322"/>
      <c r="AE5" s="322"/>
      <c r="AF5" s="322"/>
      <c r="AG5" s="322"/>
      <c r="AH5" s="322" t="s">
        <v>216</v>
      </c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3">
        <f>BC28</f>
        <v>100000</v>
      </c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3">
        <f>BY28</f>
        <v>27426.539999999804</v>
      </c>
      <c r="BZ5" s="324"/>
      <c r="CA5" s="324"/>
      <c r="CB5" s="324"/>
      <c r="CC5" s="324"/>
      <c r="CD5" s="324"/>
      <c r="CE5" s="324"/>
      <c r="CF5" s="324"/>
      <c r="CG5" s="324"/>
      <c r="CH5" s="324"/>
      <c r="CI5" s="324"/>
      <c r="CJ5" s="324"/>
      <c r="CK5" s="324"/>
      <c r="CL5" s="324"/>
      <c r="CM5" s="324"/>
      <c r="CN5" s="324"/>
      <c r="CO5" s="323">
        <f>BC5-BY5</f>
        <v>72573.4600000002</v>
      </c>
      <c r="CP5" s="324"/>
      <c r="CQ5" s="324"/>
      <c r="CR5" s="324"/>
      <c r="CS5" s="324"/>
      <c r="CT5" s="324"/>
      <c r="CU5" s="324"/>
      <c r="CV5" s="324"/>
      <c r="CW5" s="324"/>
      <c r="CX5" s="324"/>
      <c r="CY5" s="324"/>
      <c r="CZ5" s="324"/>
      <c r="DA5" s="324"/>
      <c r="DB5" s="324"/>
      <c r="DC5" s="324"/>
      <c r="DD5" s="325"/>
    </row>
    <row r="6" spans="1:108" s="50" customFormat="1" ht="13.5" customHeight="1">
      <c r="A6" s="305" t="s">
        <v>269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6"/>
      <c r="AB6" s="307" t="s">
        <v>370</v>
      </c>
      <c r="AC6" s="308"/>
      <c r="AD6" s="308"/>
      <c r="AE6" s="308"/>
      <c r="AF6" s="308"/>
      <c r="AG6" s="309"/>
      <c r="AH6" s="313" t="s">
        <v>216</v>
      </c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9"/>
      <c r="BC6" s="295" t="s">
        <v>276</v>
      </c>
      <c r="BD6" s="296"/>
      <c r="BE6" s="296"/>
      <c r="BF6" s="296"/>
      <c r="BG6" s="296"/>
      <c r="BH6" s="296"/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6"/>
      <c r="BV6" s="296"/>
      <c r="BW6" s="296"/>
      <c r="BX6" s="297"/>
      <c r="BY6" s="295" t="s">
        <v>276</v>
      </c>
      <c r="BZ6" s="296"/>
      <c r="CA6" s="296"/>
      <c r="CB6" s="296"/>
      <c r="CC6" s="296"/>
      <c r="CD6" s="296"/>
      <c r="CE6" s="296"/>
      <c r="CF6" s="296"/>
      <c r="CG6" s="296"/>
      <c r="CH6" s="296"/>
      <c r="CI6" s="296"/>
      <c r="CJ6" s="296"/>
      <c r="CK6" s="296"/>
      <c r="CL6" s="296"/>
      <c r="CM6" s="296"/>
      <c r="CN6" s="297"/>
      <c r="CO6" s="295" t="s">
        <v>276</v>
      </c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301"/>
    </row>
    <row r="7" spans="1:108" ht="23.25" customHeight="1">
      <c r="A7" s="317" t="s">
        <v>217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8"/>
      <c r="AB7" s="310"/>
      <c r="AC7" s="311"/>
      <c r="AD7" s="311"/>
      <c r="AE7" s="311"/>
      <c r="AF7" s="311"/>
      <c r="AG7" s="312"/>
      <c r="AH7" s="314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2"/>
      <c r="BC7" s="298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300"/>
      <c r="BY7" s="298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300"/>
      <c r="CO7" s="298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302"/>
    </row>
    <row r="8" spans="1:108" ht="13.5" customHeight="1">
      <c r="A8" s="315" t="s">
        <v>371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6"/>
      <c r="AB8" s="307"/>
      <c r="AC8" s="308"/>
      <c r="AD8" s="308"/>
      <c r="AE8" s="308"/>
      <c r="AF8" s="308"/>
      <c r="AG8" s="309"/>
      <c r="AH8" s="313" t="s">
        <v>276</v>
      </c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9"/>
      <c r="BC8" s="295" t="s">
        <v>276</v>
      </c>
      <c r="BD8" s="296"/>
      <c r="BE8" s="296"/>
      <c r="BF8" s="296"/>
      <c r="BG8" s="296"/>
      <c r="BH8" s="296"/>
      <c r="BI8" s="296"/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6"/>
      <c r="BX8" s="297"/>
      <c r="BY8" s="295" t="s">
        <v>276</v>
      </c>
      <c r="BZ8" s="296"/>
      <c r="CA8" s="296"/>
      <c r="CB8" s="296"/>
      <c r="CC8" s="296"/>
      <c r="CD8" s="296"/>
      <c r="CE8" s="296"/>
      <c r="CF8" s="296"/>
      <c r="CG8" s="296"/>
      <c r="CH8" s="296"/>
      <c r="CI8" s="296"/>
      <c r="CJ8" s="296"/>
      <c r="CK8" s="296"/>
      <c r="CL8" s="296"/>
      <c r="CM8" s="296"/>
      <c r="CN8" s="297"/>
      <c r="CO8" s="295" t="s">
        <v>276</v>
      </c>
      <c r="CP8" s="296"/>
      <c r="CQ8" s="296"/>
      <c r="CR8" s="296"/>
      <c r="CS8" s="296"/>
      <c r="CT8" s="296"/>
      <c r="CU8" s="296"/>
      <c r="CV8" s="296"/>
      <c r="CW8" s="296"/>
      <c r="CX8" s="296"/>
      <c r="CY8" s="296"/>
      <c r="CZ8" s="296"/>
      <c r="DA8" s="296"/>
      <c r="DB8" s="296"/>
      <c r="DC8" s="296"/>
      <c r="DD8" s="301"/>
    </row>
    <row r="9" spans="1:108" ht="13.5" customHeight="1">
      <c r="A9" s="303" t="s">
        <v>276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4"/>
      <c r="AB9" s="310"/>
      <c r="AC9" s="311"/>
      <c r="AD9" s="311"/>
      <c r="AE9" s="311"/>
      <c r="AF9" s="311"/>
      <c r="AG9" s="312"/>
      <c r="AH9" s="314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2"/>
      <c r="BC9" s="298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300"/>
      <c r="BY9" s="298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300"/>
      <c r="CO9" s="298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302"/>
    </row>
    <row r="10" spans="1:108" ht="13.5" customHeight="1">
      <c r="A10" s="285" t="s">
        <v>276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6"/>
      <c r="AB10" s="287"/>
      <c r="AC10" s="288"/>
      <c r="AD10" s="288"/>
      <c r="AE10" s="288"/>
      <c r="AF10" s="288"/>
      <c r="AG10" s="288"/>
      <c r="AH10" s="288" t="s">
        <v>276</v>
      </c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3" t="s">
        <v>276</v>
      </c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 t="s">
        <v>276</v>
      </c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 t="s">
        <v>276</v>
      </c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  <c r="DB10" s="283"/>
      <c r="DC10" s="283"/>
      <c r="DD10" s="284"/>
    </row>
    <row r="11" spans="1:108" ht="13.5" customHeight="1">
      <c r="A11" s="285" t="s">
        <v>276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6"/>
      <c r="AB11" s="287"/>
      <c r="AC11" s="288"/>
      <c r="AD11" s="288"/>
      <c r="AE11" s="288"/>
      <c r="AF11" s="288"/>
      <c r="AG11" s="288"/>
      <c r="AH11" s="288" t="s">
        <v>276</v>
      </c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3" t="s">
        <v>276</v>
      </c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 t="s">
        <v>276</v>
      </c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 t="s">
        <v>276</v>
      </c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283"/>
      <c r="DC11" s="283"/>
      <c r="DD11" s="284"/>
    </row>
    <row r="12" spans="1:108" ht="13.5" customHeight="1">
      <c r="A12" s="285" t="s">
        <v>276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6"/>
      <c r="AB12" s="287"/>
      <c r="AC12" s="288"/>
      <c r="AD12" s="288"/>
      <c r="AE12" s="288"/>
      <c r="AF12" s="288"/>
      <c r="AG12" s="288"/>
      <c r="AH12" s="288" t="s">
        <v>276</v>
      </c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3" t="s">
        <v>276</v>
      </c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 t="s">
        <v>276</v>
      </c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 t="s">
        <v>276</v>
      </c>
      <c r="CP12" s="283"/>
      <c r="CQ12" s="283"/>
      <c r="CR12" s="283"/>
      <c r="CS12" s="283"/>
      <c r="CT12" s="283"/>
      <c r="CU12" s="283"/>
      <c r="CV12" s="283"/>
      <c r="CW12" s="283"/>
      <c r="CX12" s="283"/>
      <c r="CY12" s="283"/>
      <c r="CZ12" s="283"/>
      <c r="DA12" s="283"/>
      <c r="DB12" s="283"/>
      <c r="DC12" s="283"/>
      <c r="DD12" s="284"/>
    </row>
    <row r="13" spans="1:108" ht="13.5" customHeight="1">
      <c r="A13" s="285" t="s">
        <v>276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6"/>
      <c r="AB13" s="287"/>
      <c r="AC13" s="288"/>
      <c r="AD13" s="288"/>
      <c r="AE13" s="288"/>
      <c r="AF13" s="288"/>
      <c r="AG13" s="288"/>
      <c r="AH13" s="288" t="s">
        <v>276</v>
      </c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3" t="s">
        <v>276</v>
      </c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 t="s">
        <v>276</v>
      </c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 t="s">
        <v>276</v>
      </c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4"/>
    </row>
    <row r="14" spans="1:108" ht="13.5" customHeight="1">
      <c r="A14" s="285" t="s">
        <v>276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6"/>
      <c r="AB14" s="287"/>
      <c r="AC14" s="288"/>
      <c r="AD14" s="288"/>
      <c r="AE14" s="288"/>
      <c r="AF14" s="288"/>
      <c r="AG14" s="288"/>
      <c r="AH14" s="288" t="s">
        <v>276</v>
      </c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3" t="s">
        <v>276</v>
      </c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 t="s">
        <v>276</v>
      </c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 t="s">
        <v>276</v>
      </c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4"/>
    </row>
    <row r="15" spans="1:108" ht="13.5" customHeight="1">
      <c r="A15" s="285" t="s">
        <v>276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6"/>
      <c r="AB15" s="287"/>
      <c r="AC15" s="288"/>
      <c r="AD15" s="288"/>
      <c r="AE15" s="288"/>
      <c r="AF15" s="288"/>
      <c r="AG15" s="288"/>
      <c r="AH15" s="288" t="s">
        <v>276</v>
      </c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3" t="s">
        <v>276</v>
      </c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 t="s">
        <v>276</v>
      </c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 t="s">
        <v>276</v>
      </c>
      <c r="CP15" s="283"/>
      <c r="CQ15" s="283"/>
      <c r="CR15" s="283"/>
      <c r="CS15" s="283"/>
      <c r="CT15" s="283"/>
      <c r="CU15" s="283"/>
      <c r="CV15" s="283"/>
      <c r="CW15" s="283"/>
      <c r="CX15" s="283"/>
      <c r="CY15" s="283"/>
      <c r="CZ15" s="283"/>
      <c r="DA15" s="283"/>
      <c r="DB15" s="283"/>
      <c r="DC15" s="283"/>
      <c r="DD15" s="284"/>
    </row>
    <row r="16" spans="1:108" ht="13.5" customHeight="1">
      <c r="A16" s="285" t="s">
        <v>276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6"/>
      <c r="AB16" s="287"/>
      <c r="AC16" s="288"/>
      <c r="AD16" s="288"/>
      <c r="AE16" s="288"/>
      <c r="AF16" s="288"/>
      <c r="AG16" s="288"/>
      <c r="AH16" s="288" t="s">
        <v>276</v>
      </c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3" t="s">
        <v>276</v>
      </c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 t="s">
        <v>276</v>
      </c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 t="s">
        <v>276</v>
      </c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4"/>
    </row>
    <row r="17" spans="1:108" ht="13.5" customHeight="1">
      <c r="A17" s="285" t="s">
        <v>276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6"/>
      <c r="AB17" s="287"/>
      <c r="AC17" s="288"/>
      <c r="AD17" s="288"/>
      <c r="AE17" s="288"/>
      <c r="AF17" s="288"/>
      <c r="AG17" s="288"/>
      <c r="AH17" s="288" t="s">
        <v>276</v>
      </c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3" t="s">
        <v>276</v>
      </c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 t="s">
        <v>276</v>
      </c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 t="s">
        <v>276</v>
      </c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3"/>
      <c r="DC17" s="283"/>
      <c r="DD17" s="284"/>
    </row>
    <row r="18" spans="1:108" ht="13.5" customHeight="1">
      <c r="A18" s="285" t="s">
        <v>276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6"/>
      <c r="AB18" s="287"/>
      <c r="AC18" s="288"/>
      <c r="AD18" s="288"/>
      <c r="AE18" s="288"/>
      <c r="AF18" s="288"/>
      <c r="AG18" s="288"/>
      <c r="AH18" s="288" t="s">
        <v>276</v>
      </c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3" t="s">
        <v>276</v>
      </c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BV18" s="283"/>
      <c r="BW18" s="283"/>
      <c r="BX18" s="283"/>
      <c r="BY18" s="283" t="s">
        <v>276</v>
      </c>
      <c r="BZ18" s="283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83" t="s">
        <v>276</v>
      </c>
      <c r="CP18" s="283"/>
      <c r="CQ18" s="283"/>
      <c r="CR18" s="283"/>
      <c r="CS18" s="283"/>
      <c r="CT18" s="283"/>
      <c r="CU18" s="283"/>
      <c r="CV18" s="283"/>
      <c r="CW18" s="283"/>
      <c r="CX18" s="283"/>
      <c r="CY18" s="283"/>
      <c r="CZ18" s="283"/>
      <c r="DA18" s="283"/>
      <c r="DB18" s="283"/>
      <c r="DC18" s="283"/>
      <c r="DD18" s="284"/>
    </row>
    <row r="19" spans="1:108" ht="13.5" customHeight="1">
      <c r="A19" s="285" t="s">
        <v>276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6"/>
      <c r="AB19" s="287"/>
      <c r="AC19" s="288"/>
      <c r="AD19" s="288"/>
      <c r="AE19" s="288"/>
      <c r="AF19" s="288"/>
      <c r="AG19" s="288"/>
      <c r="AH19" s="288" t="s">
        <v>276</v>
      </c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3" t="s">
        <v>276</v>
      </c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3"/>
      <c r="BU19" s="283"/>
      <c r="BV19" s="283"/>
      <c r="BW19" s="283"/>
      <c r="BX19" s="283"/>
      <c r="BY19" s="283" t="s">
        <v>276</v>
      </c>
      <c r="BZ19" s="283"/>
      <c r="CA19" s="283"/>
      <c r="CB19" s="283"/>
      <c r="CC19" s="283"/>
      <c r="CD19" s="283"/>
      <c r="CE19" s="283"/>
      <c r="CF19" s="283"/>
      <c r="CG19" s="283"/>
      <c r="CH19" s="283"/>
      <c r="CI19" s="283"/>
      <c r="CJ19" s="283"/>
      <c r="CK19" s="283"/>
      <c r="CL19" s="283"/>
      <c r="CM19" s="283"/>
      <c r="CN19" s="283"/>
      <c r="CO19" s="283" t="s">
        <v>276</v>
      </c>
      <c r="CP19" s="283"/>
      <c r="CQ19" s="283"/>
      <c r="CR19" s="283"/>
      <c r="CS19" s="283"/>
      <c r="CT19" s="283"/>
      <c r="CU19" s="283"/>
      <c r="CV19" s="283"/>
      <c r="CW19" s="283"/>
      <c r="CX19" s="283"/>
      <c r="CY19" s="283"/>
      <c r="CZ19" s="283"/>
      <c r="DA19" s="283"/>
      <c r="DB19" s="283"/>
      <c r="DC19" s="283"/>
      <c r="DD19" s="284"/>
    </row>
    <row r="20" spans="1:108" ht="13.5" customHeight="1">
      <c r="A20" s="285" t="s">
        <v>276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6"/>
      <c r="AB20" s="287"/>
      <c r="AC20" s="288"/>
      <c r="AD20" s="288"/>
      <c r="AE20" s="288"/>
      <c r="AF20" s="288"/>
      <c r="AG20" s="288"/>
      <c r="AH20" s="288" t="s">
        <v>276</v>
      </c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3" t="s">
        <v>276</v>
      </c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 t="s">
        <v>276</v>
      </c>
      <c r="BZ20" s="283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3"/>
      <c r="CO20" s="283" t="s">
        <v>276</v>
      </c>
      <c r="CP20" s="283"/>
      <c r="CQ20" s="283"/>
      <c r="CR20" s="283"/>
      <c r="CS20" s="283"/>
      <c r="CT20" s="283"/>
      <c r="CU20" s="283"/>
      <c r="CV20" s="283"/>
      <c r="CW20" s="283"/>
      <c r="CX20" s="283"/>
      <c r="CY20" s="283"/>
      <c r="CZ20" s="283"/>
      <c r="DA20" s="283"/>
      <c r="DB20" s="283"/>
      <c r="DC20" s="283"/>
      <c r="DD20" s="284"/>
    </row>
    <row r="21" spans="1:108" s="50" customFormat="1" ht="23.25" customHeight="1">
      <c r="A21" s="291" t="s">
        <v>218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2"/>
      <c r="AB21" s="287" t="s">
        <v>372</v>
      </c>
      <c r="AC21" s="288"/>
      <c r="AD21" s="288"/>
      <c r="AE21" s="288"/>
      <c r="AF21" s="288"/>
      <c r="AG21" s="288"/>
      <c r="AH21" s="288" t="s">
        <v>216</v>
      </c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3" t="s">
        <v>276</v>
      </c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283"/>
      <c r="BX21" s="283"/>
      <c r="BY21" s="283" t="s">
        <v>276</v>
      </c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83"/>
      <c r="CO21" s="283" t="s">
        <v>276</v>
      </c>
      <c r="CP21" s="283"/>
      <c r="CQ21" s="283"/>
      <c r="CR21" s="283"/>
      <c r="CS21" s="283"/>
      <c r="CT21" s="283"/>
      <c r="CU21" s="283"/>
      <c r="CV21" s="283"/>
      <c r="CW21" s="283"/>
      <c r="CX21" s="283"/>
      <c r="CY21" s="283"/>
      <c r="CZ21" s="283"/>
      <c r="DA21" s="283"/>
      <c r="DB21" s="283"/>
      <c r="DC21" s="283"/>
      <c r="DD21" s="284"/>
    </row>
    <row r="22" spans="1:108" s="50" customFormat="1" ht="12.75" customHeight="1">
      <c r="A22" s="305" t="s">
        <v>371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6"/>
      <c r="AB22" s="307"/>
      <c r="AC22" s="308"/>
      <c r="AD22" s="308"/>
      <c r="AE22" s="308"/>
      <c r="AF22" s="308"/>
      <c r="AG22" s="309"/>
      <c r="AH22" s="313" t="s">
        <v>276</v>
      </c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9"/>
      <c r="BC22" s="295" t="s">
        <v>276</v>
      </c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7"/>
      <c r="BY22" s="295" t="s">
        <v>276</v>
      </c>
      <c r="BZ22" s="296"/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297"/>
      <c r="CO22" s="295" t="s">
        <v>276</v>
      </c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296"/>
      <c r="DB22" s="296"/>
      <c r="DC22" s="296"/>
      <c r="DD22" s="301"/>
    </row>
    <row r="23" spans="1:108" s="50" customFormat="1" ht="13.5" customHeight="1">
      <c r="A23" s="303" t="s">
        <v>276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4"/>
      <c r="AB23" s="310"/>
      <c r="AC23" s="311"/>
      <c r="AD23" s="311"/>
      <c r="AE23" s="311"/>
      <c r="AF23" s="311"/>
      <c r="AG23" s="312"/>
      <c r="AH23" s="314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2"/>
      <c r="BC23" s="298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300"/>
      <c r="BY23" s="298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300"/>
      <c r="CO23" s="298"/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  <c r="DD23" s="302"/>
    </row>
    <row r="24" spans="1:108" s="50" customFormat="1" ht="13.5" customHeight="1">
      <c r="A24" s="285" t="s">
        <v>276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6"/>
      <c r="AB24" s="287"/>
      <c r="AC24" s="288"/>
      <c r="AD24" s="288"/>
      <c r="AE24" s="288"/>
      <c r="AF24" s="288"/>
      <c r="AG24" s="288"/>
      <c r="AH24" s="288" t="s">
        <v>276</v>
      </c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3" t="s">
        <v>276</v>
      </c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 t="s">
        <v>276</v>
      </c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3" t="s">
        <v>276</v>
      </c>
      <c r="CP24" s="283"/>
      <c r="CQ24" s="283"/>
      <c r="CR24" s="283"/>
      <c r="CS24" s="283"/>
      <c r="CT24" s="283"/>
      <c r="CU24" s="283"/>
      <c r="CV24" s="283"/>
      <c r="CW24" s="283"/>
      <c r="CX24" s="283"/>
      <c r="CY24" s="283"/>
      <c r="CZ24" s="283"/>
      <c r="DA24" s="283"/>
      <c r="DB24" s="283"/>
      <c r="DC24" s="283"/>
      <c r="DD24" s="284"/>
    </row>
    <row r="25" spans="1:108" s="50" customFormat="1" ht="13.5" customHeight="1">
      <c r="A25" s="285" t="s">
        <v>276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6"/>
      <c r="AB25" s="287"/>
      <c r="AC25" s="288"/>
      <c r="AD25" s="288"/>
      <c r="AE25" s="288"/>
      <c r="AF25" s="288"/>
      <c r="AG25" s="288"/>
      <c r="AH25" s="288" t="s">
        <v>276</v>
      </c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3" t="s">
        <v>276</v>
      </c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 t="s">
        <v>276</v>
      </c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 t="s">
        <v>276</v>
      </c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4"/>
    </row>
    <row r="26" spans="1:108" s="50" customFormat="1" ht="13.5" customHeight="1">
      <c r="A26" s="285" t="s">
        <v>276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6"/>
      <c r="AB26" s="287"/>
      <c r="AC26" s="288"/>
      <c r="AD26" s="288"/>
      <c r="AE26" s="288"/>
      <c r="AF26" s="288"/>
      <c r="AG26" s="288"/>
      <c r="AH26" s="288" t="s">
        <v>276</v>
      </c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3" t="s">
        <v>276</v>
      </c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 t="s">
        <v>276</v>
      </c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 t="s">
        <v>276</v>
      </c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4"/>
    </row>
    <row r="27" spans="1:108" s="50" customFormat="1" ht="13.5" customHeight="1">
      <c r="A27" s="285" t="s">
        <v>276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6"/>
      <c r="AB27" s="287"/>
      <c r="AC27" s="288"/>
      <c r="AD27" s="288"/>
      <c r="AE27" s="288"/>
      <c r="AF27" s="288"/>
      <c r="AG27" s="288"/>
      <c r="AH27" s="288" t="s">
        <v>276</v>
      </c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3" t="s">
        <v>276</v>
      </c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 t="s">
        <v>276</v>
      </c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 t="s">
        <v>276</v>
      </c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4"/>
    </row>
    <row r="28" spans="1:108" s="50" customFormat="1" ht="13.5" customHeight="1">
      <c r="A28" s="293" t="s">
        <v>373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4"/>
      <c r="AB28" s="287" t="s">
        <v>374</v>
      </c>
      <c r="AC28" s="288"/>
      <c r="AD28" s="288"/>
      <c r="AE28" s="288"/>
      <c r="AF28" s="288"/>
      <c r="AG28" s="288"/>
      <c r="AH28" s="288" t="s">
        <v>375</v>
      </c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2">
        <f>BC29+BC31</f>
        <v>100000</v>
      </c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2">
        <f>BY29+BY31</f>
        <v>27426.539999999804</v>
      </c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2">
        <f>BC28-BY28</f>
        <v>72573.4600000002</v>
      </c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4"/>
    </row>
    <row r="29" spans="1:108" s="50" customFormat="1" ht="23.25" customHeight="1">
      <c r="A29" s="291" t="s">
        <v>219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2"/>
      <c r="AB29" s="287" t="s">
        <v>376</v>
      </c>
      <c r="AC29" s="288"/>
      <c r="AD29" s="288"/>
      <c r="AE29" s="288"/>
      <c r="AF29" s="288"/>
      <c r="AG29" s="288"/>
      <c r="AH29" s="288" t="s">
        <v>377</v>
      </c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2">
        <f>-стр1!BB13</f>
        <v>-38830600</v>
      </c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2">
        <f>-стр1!BX13</f>
        <v>-1250073.3900000001</v>
      </c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 t="s">
        <v>366</v>
      </c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4"/>
    </row>
    <row r="30" spans="1:108" s="50" customFormat="1" ht="13.5" customHeight="1">
      <c r="A30" s="285" t="s">
        <v>276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6"/>
      <c r="AB30" s="287"/>
      <c r="AC30" s="288"/>
      <c r="AD30" s="288"/>
      <c r="AE30" s="288"/>
      <c r="AF30" s="288"/>
      <c r="AG30" s="288"/>
      <c r="AH30" s="288" t="s">
        <v>276</v>
      </c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3" t="s">
        <v>276</v>
      </c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 t="s">
        <v>276</v>
      </c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 t="s">
        <v>366</v>
      </c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4"/>
    </row>
    <row r="31" spans="1:108" s="50" customFormat="1" ht="23.25" customHeight="1">
      <c r="A31" s="289" t="s">
        <v>220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90"/>
      <c r="AB31" s="287" t="s">
        <v>378</v>
      </c>
      <c r="AC31" s="288"/>
      <c r="AD31" s="288"/>
      <c r="AE31" s="288"/>
      <c r="AF31" s="288"/>
      <c r="AG31" s="288"/>
      <c r="AH31" s="288" t="s">
        <v>379</v>
      </c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2">
        <f>стр2!AT7</f>
        <v>38930600</v>
      </c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2">
        <f>стр2!BK7</f>
        <v>1277499.93</v>
      </c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 t="s">
        <v>366</v>
      </c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4"/>
    </row>
    <row r="32" spans="1:108" ht="14.25" customHeight="1" thickBot="1">
      <c r="A32" s="278" t="s">
        <v>276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9"/>
      <c r="AB32" s="280"/>
      <c r="AC32" s="281"/>
      <c r="AD32" s="281"/>
      <c r="AE32" s="281"/>
      <c r="AF32" s="281"/>
      <c r="AG32" s="281"/>
      <c r="AH32" s="281" t="s">
        <v>276</v>
      </c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76" t="s">
        <v>276</v>
      </c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 t="s">
        <v>276</v>
      </c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 t="s">
        <v>366</v>
      </c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7"/>
    </row>
    <row r="33" spans="1:108" ht="14.2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</row>
    <row r="34" spans="29:32" ht="16.5" customHeight="1">
      <c r="AC34" s="23"/>
      <c r="AD34" s="23"/>
      <c r="AE34" s="23"/>
      <c r="AF34" s="23"/>
    </row>
    <row r="35" spans="1:66" s="1" customFormat="1" ht="12.75">
      <c r="A35" s="2" t="s">
        <v>380</v>
      </c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I35" s="275" t="s">
        <v>189</v>
      </c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</row>
    <row r="36" spans="15:66" s="1" customFormat="1" ht="12.75">
      <c r="O36" s="271" t="s">
        <v>381</v>
      </c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I36" s="271" t="s">
        <v>382</v>
      </c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</row>
    <row r="37" s="1" customFormat="1" ht="20.25" customHeight="1"/>
    <row r="38" s="1" customFormat="1" ht="12.75">
      <c r="A38" s="2" t="s">
        <v>383</v>
      </c>
    </row>
    <row r="39" spans="1:78" s="1" customFormat="1" ht="12.75">
      <c r="A39" s="2" t="s">
        <v>384</v>
      </c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U39" s="275" t="s">
        <v>385</v>
      </c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</row>
    <row r="40" spans="27:78" s="1" customFormat="1" ht="12.75">
      <c r="AA40" s="271" t="s">
        <v>381</v>
      </c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U40" s="271" t="s">
        <v>382</v>
      </c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271"/>
      <c r="BR40" s="271"/>
      <c r="BS40" s="271"/>
      <c r="BT40" s="271"/>
      <c r="BU40" s="271"/>
      <c r="BV40" s="271"/>
      <c r="BW40" s="271"/>
      <c r="BX40" s="271"/>
      <c r="BY40" s="271"/>
      <c r="BZ40" s="271"/>
    </row>
    <row r="41" s="1" customFormat="1" ht="19.5" customHeight="1"/>
    <row r="42" spans="1:71" s="1" customFormat="1" ht="12.75">
      <c r="A42" s="2" t="s">
        <v>386</v>
      </c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N42" s="275" t="s">
        <v>387</v>
      </c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5"/>
    </row>
    <row r="43" spans="20:71" s="1" customFormat="1" ht="12.75">
      <c r="T43" s="271" t="s">
        <v>381</v>
      </c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N43" s="271" t="s">
        <v>382</v>
      </c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271"/>
      <c r="BN43" s="271"/>
      <c r="BO43" s="271"/>
      <c r="BP43" s="271"/>
      <c r="BQ43" s="271"/>
      <c r="BR43" s="271"/>
      <c r="BS43" s="271"/>
    </row>
    <row r="44" s="1" customFormat="1" ht="19.5" customHeight="1"/>
    <row r="45" spans="1:37" s="1" customFormat="1" ht="12.75">
      <c r="A45" s="270" t="s">
        <v>388</v>
      </c>
      <c r="B45" s="270"/>
      <c r="C45" s="273" t="s">
        <v>458</v>
      </c>
      <c r="D45" s="273"/>
      <c r="E45" s="273"/>
      <c r="F45" s="273"/>
      <c r="G45" s="273"/>
      <c r="H45" s="274" t="s">
        <v>388</v>
      </c>
      <c r="I45" s="274"/>
      <c r="J45" s="269" t="s">
        <v>455</v>
      </c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70">
        <v>2013</v>
      </c>
      <c r="AD45" s="270"/>
      <c r="AE45" s="270"/>
      <c r="AF45" s="270"/>
      <c r="AG45" s="270"/>
      <c r="AH45" s="272"/>
      <c r="AI45" s="272"/>
      <c r="AJ45" s="24"/>
      <c r="AK45" s="1" t="s">
        <v>389</v>
      </c>
    </row>
    <row r="46" ht="12">
      <c r="J46" s="23"/>
    </row>
  </sheetData>
  <sheetProtection/>
  <mergeCells count="184">
    <mergeCell ref="A2:DD2"/>
    <mergeCell ref="BY8:CN9"/>
    <mergeCell ref="A13:AA13"/>
    <mergeCell ref="A19:AA19"/>
    <mergeCell ref="AB19:AG19"/>
    <mergeCell ref="AH19:BB19"/>
    <mergeCell ref="BC19:BX19"/>
    <mergeCell ref="BY19:CN19"/>
    <mergeCell ref="A3:AA3"/>
    <mergeCell ref="AB3:AG3"/>
    <mergeCell ref="AH3:BB3"/>
    <mergeCell ref="AB4:AG4"/>
    <mergeCell ref="AH4:BB4"/>
    <mergeCell ref="A4:AA4"/>
    <mergeCell ref="CO3:DD3"/>
    <mergeCell ref="BY3:CN3"/>
    <mergeCell ref="BC3:BX3"/>
    <mergeCell ref="BY5:CN5"/>
    <mergeCell ref="CO4:DD4"/>
    <mergeCell ref="BY4:CN4"/>
    <mergeCell ref="BC4:BX4"/>
    <mergeCell ref="BY6:CN7"/>
    <mergeCell ref="CO6:DD7"/>
    <mergeCell ref="A7:AA7"/>
    <mergeCell ref="A5:AA5"/>
    <mergeCell ref="AB5:AG5"/>
    <mergeCell ref="AH5:BB5"/>
    <mergeCell ref="BC5:BX5"/>
    <mergeCell ref="CO5:DD5"/>
    <mergeCell ref="A6:AA6"/>
    <mergeCell ref="AB6:AG7"/>
    <mergeCell ref="AH6:BB7"/>
    <mergeCell ref="BC6:BX7"/>
    <mergeCell ref="A8:AA8"/>
    <mergeCell ref="AB8:AG9"/>
    <mergeCell ref="AH8:BB9"/>
    <mergeCell ref="BC8:BX9"/>
    <mergeCell ref="A9:AA9"/>
    <mergeCell ref="A10:AA10"/>
    <mergeCell ref="AB10:AG10"/>
    <mergeCell ref="AH10:BB10"/>
    <mergeCell ref="AB11:AG11"/>
    <mergeCell ref="AH11:BB11"/>
    <mergeCell ref="BC11:BX11"/>
    <mergeCell ref="CO8:DD9"/>
    <mergeCell ref="BC10:BX10"/>
    <mergeCell ref="BY10:CN10"/>
    <mergeCell ref="CO10:DD10"/>
    <mergeCell ref="BY13:CN13"/>
    <mergeCell ref="BY11:CN11"/>
    <mergeCell ref="CO11:DD11"/>
    <mergeCell ref="A12:AA12"/>
    <mergeCell ref="AB12:AG12"/>
    <mergeCell ref="AH12:BB12"/>
    <mergeCell ref="BC12:BX12"/>
    <mergeCell ref="BY12:CN12"/>
    <mergeCell ref="CO12:DD12"/>
    <mergeCell ref="A11:AA11"/>
    <mergeCell ref="CO13:DD13"/>
    <mergeCell ref="A14:AA14"/>
    <mergeCell ref="AB14:AG14"/>
    <mergeCell ref="AH14:BB14"/>
    <mergeCell ref="BC14:BX14"/>
    <mergeCell ref="BY14:CN14"/>
    <mergeCell ref="CO14:DD14"/>
    <mergeCell ref="AB13:AG13"/>
    <mergeCell ref="AH13:BB13"/>
    <mergeCell ref="BC13:BX13"/>
    <mergeCell ref="A15:AA15"/>
    <mergeCell ref="AB15:AG15"/>
    <mergeCell ref="AH15:BB15"/>
    <mergeCell ref="BC15:BX15"/>
    <mergeCell ref="BY17:CN17"/>
    <mergeCell ref="CO17:DD17"/>
    <mergeCell ref="A16:AA16"/>
    <mergeCell ref="AB16:AG16"/>
    <mergeCell ref="AH16:BB16"/>
    <mergeCell ref="BC16:BX16"/>
    <mergeCell ref="BY15:CN15"/>
    <mergeCell ref="CO15:DD15"/>
    <mergeCell ref="BY16:CN16"/>
    <mergeCell ref="CO16:DD16"/>
    <mergeCell ref="BY18:CN18"/>
    <mergeCell ref="CO18:DD18"/>
    <mergeCell ref="A17:AA17"/>
    <mergeCell ref="AB17:AG17"/>
    <mergeCell ref="A18:AA18"/>
    <mergeCell ref="AB18:AG18"/>
    <mergeCell ref="AH18:BB18"/>
    <mergeCell ref="BC18:BX18"/>
    <mergeCell ref="AH17:BB17"/>
    <mergeCell ref="BC17:BX17"/>
    <mergeCell ref="A20:AA20"/>
    <mergeCell ref="AB20:AG20"/>
    <mergeCell ref="AH20:BB20"/>
    <mergeCell ref="BC20:BX20"/>
    <mergeCell ref="BC21:BX21"/>
    <mergeCell ref="CO19:DD19"/>
    <mergeCell ref="BY20:CN20"/>
    <mergeCell ref="CO20:DD20"/>
    <mergeCell ref="BY21:CN21"/>
    <mergeCell ref="CO21:DD21"/>
    <mergeCell ref="BY22:CN23"/>
    <mergeCell ref="CO22:DD23"/>
    <mergeCell ref="A23:AA23"/>
    <mergeCell ref="A21:AA21"/>
    <mergeCell ref="A22:AA22"/>
    <mergeCell ref="AB22:AG23"/>
    <mergeCell ref="AH22:BB23"/>
    <mergeCell ref="BC22:BX23"/>
    <mergeCell ref="AB21:AG21"/>
    <mergeCell ref="AH21:BB21"/>
    <mergeCell ref="A24:AA24"/>
    <mergeCell ref="AB24:AG24"/>
    <mergeCell ref="AH24:BB24"/>
    <mergeCell ref="BC24:BX24"/>
    <mergeCell ref="BY26:CN26"/>
    <mergeCell ref="CO26:DD26"/>
    <mergeCell ref="A25:AA25"/>
    <mergeCell ref="AB25:AG25"/>
    <mergeCell ref="AH25:BB25"/>
    <mergeCell ref="BC25:BX25"/>
    <mergeCell ref="BY24:CN24"/>
    <mergeCell ref="CO24:DD24"/>
    <mergeCell ref="BY25:CN25"/>
    <mergeCell ref="CO25:DD25"/>
    <mergeCell ref="BY27:CN27"/>
    <mergeCell ref="CO27:DD27"/>
    <mergeCell ref="A26:AA26"/>
    <mergeCell ref="AB26:AG26"/>
    <mergeCell ref="A27:AA27"/>
    <mergeCell ref="AB27:AG27"/>
    <mergeCell ref="AH27:BB27"/>
    <mergeCell ref="BC27:BX27"/>
    <mergeCell ref="AH26:BB26"/>
    <mergeCell ref="BC26:BX26"/>
    <mergeCell ref="A28:AA28"/>
    <mergeCell ref="AB28:AG28"/>
    <mergeCell ref="AH28:BB28"/>
    <mergeCell ref="BC28:BX28"/>
    <mergeCell ref="BY30:CN30"/>
    <mergeCell ref="CO30:DD30"/>
    <mergeCell ref="A29:AA29"/>
    <mergeCell ref="AB29:AG29"/>
    <mergeCell ref="AH29:BB29"/>
    <mergeCell ref="BC29:BX29"/>
    <mergeCell ref="BY28:CN28"/>
    <mergeCell ref="CO28:DD28"/>
    <mergeCell ref="BY29:CN29"/>
    <mergeCell ref="CO29:DD29"/>
    <mergeCell ref="BY31:CN31"/>
    <mergeCell ref="CO31:DD31"/>
    <mergeCell ref="A30:AA30"/>
    <mergeCell ref="AB30:AG30"/>
    <mergeCell ref="A31:AA31"/>
    <mergeCell ref="AB31:AG31"/>
    <mergeCell ref="AH31:BB31"/>
    <mergeCell ref="BC31:BX31"/>
    <mergeCell ref="AH30:BB30"/>
    <mergeCell ref="BC30:BX30"/>
    <mergeCell ref="BY32:CN32"/>
    <mergeCell ref="CO32:DD32"/>
    <mergeCell ref="O35:AF35"/>
    <mergeCell ref="AI35:BN35"/>
    <mergeCell ref="A32:AA32"/>
    <mergeCell ref="AB32:AG32"/>
    <mergeCell ref="AH32:BB32"/>
    <mergeCell ref="BC32:BX32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J45:AB45"/>
    <mergeCell ref="AC45:AG45"/>
    <mergeCell ref="A45:B45"/>
    <mergeCell ref="T43:AK43"/>
    <mergeCell ref="AH45:AI45"/>
    <mergeCell ref="C45:G45"/>
    <mergeCell ref="H45:I45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 4Free</cp:lastModifiedBy>
  <cp:lastPrinted>2013-02-11T08:12:34Z</cp:lastPrinted>
  <dcterms:created xsi:type="dcterms:W3CDTF">2010-02-04T12:03:32Z</dcterms:created>
  <dcterms:modified xsi:type="dcterms:W3CDTF">2013-02-14T05:37:23Z</dcterms:modified>
  <cp:category/>
  <cp:version/>
  <cp:contentType/>
  <cp:contentStatus/>
</cp:coreProperties>
</file>