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36" windowWidth="15480" windowHeight="8190" activeTab="0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'стр1'!$A$2:$DA$102</definedName>
    <definedName name="_xlnm.Print_Area" localSheetId="1">'стр2'!$A$1:$CG$78</definedName>
  </definedNames>
  <calcPr fullCalcOnLoad="1"/>
</workbook>
</file>

<file path=xl/sharedStrings.xml><?xml version="1.0" encoding="utf-8"?>
<sst xmlns="http://schemas.openxmlformats.org/spreadsheetml/2006/main" count="669" uniqueCount="373">
  <si>
    <t>Расходы за счет средств местного бюджета на комплексное обустройство площадок под компактную жилищную застройку в сельской местности в рамках подпрограммы "Устойчивое развитие территории Песчанокопского сельского поселения на 2014-2017 годы и на период до 2020 года" муниципальной программы Песчанокопского сельского поселения "Развитие сельского хозяйства и регулирование рынков сельскохозяйственной продукции, сырья и продовольствия" (Бюджетные инвестиции) (Увеличение стоимости основных средств)</t>
  </si>
  <si>
    <t>Расходы на комплексное обустройство площадок под компактную  
жилищную застройку в сельской местности в рамках подпрограммы «Устойчивое развитие территорий Песчанокопского сельского поселения на 2014 - 2017 годы и на 
период до 2020 года» муниципальной программы Песчанокопского сельского поселения «Развитие сельского 
хозяйства и регулирование рынков сельскохозяйственной продукции, сырья и продовольствия» (Бюджетные инвестиции) 
(Увеличение стоимости основных средств)</t>
  </si>
  <si>
    <t>951 0409 0812835 244 225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</si>
  <si>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(Совершенствование системы социальной поддержки отдельных категорий граждан" муниципальной программы Песчанокопского сельского 
поселения «Социальная поддержка граждан» (Иные пенсии, социальные доплаты к пенсиям) (Пенсии, пособия, выплачиваемые организациями сектора государственного управления)</t>
  </si>
  <si>
    <t>Мероприятия по развитию массовой физической культуры и спорта в рамках подпрограммы "Развитие культуры и спорта в Песчанокопском сельском поселении на 2014-2020 годы" муниципальной программы Песчанокопского 
сельского поселения «Развитие физической культуры и спорта» (Прочая закупка товаров, работ и услуг для обеспечения государственных (муниципальных) нужд) (Прочие расходы)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</si>
  <si>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</si>
  <si>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</si>
  <si>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</si>
  <si>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</si>
  <si>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</si>
  <si>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поселений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</si>
  <si>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</si>
  <si>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</si>
  <si>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</si>
  <si>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000 1 16 00000 00 0000 000</t>
  </si>
  <si>
    <t>182 1 05 03010 01 0000 110</t>
  </si>
  <si>
    <t xml:space="preserve">ШТРАФЫ, САНКЦИИ, ВОЗМЕЩЕНИЕ УЩЕРБА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</si>
  <si>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</si>
  <si>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182 1 05 01021 01 0000 110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</si>
  <si>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</si>
  <si>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</si>
  <si>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</si>
  <si>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</si>
  <si>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</si>
  <si>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</si>
  <si>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182 1 01 02030 01 4000 110</t>
  </si>
  <si>
    <t>951 0104 1512816 244 225</t>
  </si>
  <si>
    <t>951 0405 1462836 414 225</t>
  </si>
  <si>
    <t>Расходы за счет средств местного бюджета на комплексное обустройство площадок под компактную жилищную застройку в сельской местности в рамках подпрограммы "Устойчивое развитие территории Песчанокопского сельского поселения на 2014-2017 годы и на период до 2020 года" муниципальной программы Песчанокопского сельского поселения "Развитие сельского хозяйства и регулирование рынков сельскохозяйственной продукции, сырья и продовольствия" (Бюджетные инвестиции)  (Работы, услуги по содержанию имущества)</t>
  </si>
  <si>
    <t>951 0409 0817351 244 225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</si>
  <si>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</si>
  <si>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</si>
  <si>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</si>
  <si>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</si>
  <si>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</si>
  <si>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</si>
  <si>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</si>
  <si>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</si>
  <si>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182 1 05 03010 01 2100 110</t>
  </si>
  <si>
    <t>182 1 06 01030 10 2100 110</t>
  </si>
  <si>
    <t>182 1 06 01030 10 4000 110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</si>
  <si>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</si>
  <si>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</si>
  <si>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951 2 02 01000 00 0000 151</t>
  </si>
  <si>
    <t>Расходы на обеспечение деятельности (оказание услуг) муниципальных учреждений Песчанокопского сельского 
поселения в рамках подпрограммы «Развитие культуры» муниципальной программы Песчанокопского сельского поселения «Развитие культуры» (Субсидии бюджетным учреждениям на  финансовое обеспечение государственного (муниципального)  задания на оказание государственных (муниципальных) услуг (выполнение работ)) (Безвозмездные перечисления 
государственным и муниципальным организациям)</t>
  </si>
  <si>
    <t>951 0801 0410059 611 241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</si>
  <si>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
муниципальной программы Песчанокопского сельского поселения «Развитие культуры» (Субсидии бюджетным учреждениям на 
иные цели) (Безвозмездные перечисления государственным и муниципальным организациям)</t>
  </si>
  <si>
    <t>Расходы на уличное освещение в рамках подпрограммы «Модернизация объектов коммунальной инфраструктуры» 
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
(Коммунальные услуги)</t>
  </si>
  <si>
    <t>951 0503 0112820 244 223</t>
  </si>
  <si>
    <t>951 1101 0612808 244 226</t>
  </si>
  <si>
    <t>Мероприятия по развитию массовой физической культуры и спорта в рамках подпрограммы "Развитие культуры и спорта в Песчанокопском сельском поселении на 2014-2020 годы" муниципальной программы Песчанокопского 
сельского поселения «Развитие физической культуры и спорта» (Прочая закупка товаров, работ и услуг для обеспечения государственных (муниципальных) нужд) (Прочие работы, услуги)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</si>
  <si>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</si>
  <si>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 (Работы, услуги по содержанию имущества)</t>
  </si>
  <si>
    <t>951 0503 0112820 244 225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</si>
  <si>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
 (Увеличение стоимости материальных запасов)</t>
  </si>
  <si>
    <t>951 0503 0112820 244 340</t>
  </si>
  <si>
    <t>Уплата членского взноса в Совет муниципальных образований  
Ростовской области в рамках муниципальной программы Песчанокопского сельского поселения «Муниципальная политика» (Прочая закупка товаров, работ и услуг для обеспечения государственных (муниципальных) нужд) (Прочие расходы)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</si>
  <si>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</si>
  <si>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951 0104 8910011 121 211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</si>
  <si>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(Начисления на выплаты по оплате труда)</t>
  </si>
  <si>
    <t>951 0104 8910011 121 213</t>
  </si>
  <si>
    <t>Расходы на выплаты по оплате труда работников аппарата 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(Иные выплаты персоналу государственных (муниципальных) органов, за исключением 
фонда оплаты труда) (Прочие выплаты)</t>
  </si>
  <si>
    <t>951 0104 8910011 122 212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</si>
  <si>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(Услуги связи)</t>
  </si>
  <si>
    <t>951 0104 8910019 244 221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</si>
  <si>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(Коммунальные услуги)</t>
  </si>
  <si>
    <t>951 0104 8910019 244 223</t>
  </si>
  <si>
    <t>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(Работы, услуги по 
содержанию имущества)</t>
  </si>
  <si>
    <t>951 0104 8910019 244 225</t>
  </si>
  <si>
    <t>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(Прочие работы, услуги)</t>
  </si>
  <si>
    <t>951 0104 8910019 244 226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</si>
  <si>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(Увеличение стоимости 
материальных запасов)</t>
  </si>
  <si>
    <t>951 0104 8910019 244 340</t>
  </si>
  <si>
    <t>182 1 05 01012 01 0000 110</t>
  </si>
  <si>
    <t xml:space="preserve">Расходы на ремонт и обслуживание объектов водоснабжения, развитие коммунальной инфраструктуры, повышение качества 
водоснабжения в рамках подпрограммы «Модернизация объектов коммунальной инфраструктуры»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(Работы, услуги по 
содержанию имущества)
</t>
  </si>
  <si>
    <t>951 0503 0112820 244 226</t>
  </si>
  <si>
    <t>951 0503 0132841 244 225</t>
  </si>
  <si>
    <t xml:space="preserve">Расходы на осуществление мероприятий по благоустройству 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 (Работы, услуги по содержанию имущества)
</t>
  </si>
  <si>
    <t>951 0503 0132842 244 225</t>
  </si>
  <si>
    <t>Расходы на осуществление мероприятий по организации и  содержанию мест захоронения в рамках подпрограммы «Благоустройство территории»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(Работы, услуги по 
содержанию имущества)</t>
  </si>
  <si>
    <t>951 0503 0132843 244 225</t>
  </si>
  <si>
    <t>Расходы на осуществление мероприятий по прочим мероприятиям  благоустройству территории в рамках подпрограммы 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(Работы, услуги по 
содержанию имущества)</t>
  </si>
  <si>
    <t>,</t>
  </si>
  <si>
    <t>951 0801 0417332 244 225</t>
  </si>
  <si>
    <t>Расходы на капитальный ремонт памятников в рамках подпрограммы Песчанокопского сельского поселения «Развитие культуры» муниципальной программы Песчанокопского  сельского поселения «Развитие культуры». (Прочая закупка товаров, работ и услуг для обеспечения государственных (муниципальных) нужд) (Работы, услуги по содержанию имущества)</t>
  </si>
  <si>
    <t>951 0801 0412838 244 225</t>
  </si>
  <si>
    <t>Расходы на капитальный ремонт памятников в рамках подпрограммы Песчанокопского сельского поселения «Развитие культуры» муниципальной программы Песчанокопского 
сельского поселения «Развитие культуры» (Прочая закупка товаров, работ и услуг для обеспечения государственных (муниципальных) нужд) (Работы, услуги по содержанию  имущества)</t>
  </si>
  <si>
    <t>Мероприятия в сфере переподготовки и повышения квалификации муниципальных служащих в рамках подпрограммы «Профессиональная переподготовка и повышение квалификации муниципальных служащих» муниципальной программы 
Песчанокопского сельского поселения «Экономическое развитие и инновационная экономика» (Прочая закупка товаров, работ и 
услуг для обеспечения государственных (муниципальных) нужд) (Прочие работы, услуги)</t>
  </si>
  <si>
    <t>951 0104 0722810 244 226</t>
  </si>
  <si>
    <t>Расходы на ремонт и содержание автомобильных дорог общего пользования местного значения в рамках подпрограммы 
Песчанокопского сельского поселения «Развитие транспортной инфраструктуры Песчанокопского сельского поселения» 
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 (Работы, услуги по содержанию имущества)</t>
  </si>
  <si>
    <t>05</t>
  </si>
  <si>
    <t>Расходы на обеспечение деятельности аппарата Администрации Песчанокопского сельского поселения Песчанокопского района в  рамках обеспечения деятельности аппарата Администрации Песчанокопского сельского поселения Песчанокопского района (Уплата налога на имущество организаций и земельного налога) (Прочие расходы)</t>
  </si>
  <si>
    <t>951 0104 8910019 851 290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</si>
  <si>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(Уплата прочих налогов, сборов и иных платежей) (Прочие расходы)</t>
  </si>
  <si>
    <t>951 0104 8910019 852 290</t>
  </si>
  <si>
    <t>182 1 05 01011 01 3000 110</t>
  </si>
  <si>
    <t>951 0405 1462836 414 310</t>
  </si>
  <si>
    <t>951 0405 1467368 414 310</t>
  </si>
  <si>
    <t>951 0104 9997239 244 340</t>
  </si>
  <si>
    <t xml:space="preserve">Расходы на осуществление переданных полномочий по вопросам местного значения (Иные межбюджетные трансферты) 
(Перечисления другим бюджетам бюджетной системы Российской </t>
  </si>
  <si>
    <t>951 0104 9998701 540 251</t>
  </si>
  <si>
    <t>Резервный фонд местных администраций (Резервные средства) (Прочие расходы)</t>
  </si>
  <si>
    <t xml:space="preserve">9510113 9919010 870 290 </t>
  </si>
  <si>
    <t>951 0113 9992102 244 226</t>
  </si>
  <si>
    <t>951 0113 9992296 244 226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</si>
  <si>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</si>
  <si>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Расходы по осуществлению первичного воинского учета на территориях, где отсутствуют военные комиссариаты в рамках 
непрограммных расходов бюджета Песчанокопского сельского поселения Песчанокопского района (Фонд оплаты труда 
 государственных (муниципальных) органов и взносы по обязательному социальному страхованию) (Заработная плата)</t>
  </si>
  <si>
    <t>951 0203 9995118 121 211</t>
  </si>
  <si>
    <t>Расходы по осуществлению первичного воинского учета на территориях, где отсутствуют военные комиссариаты в рамках 
непрограммных расходов бюджета Песчанокопского сельского поселения Песчанокопского района (Фонд оплаты труда 
государственных (муниципальных) органов и взносы по обязательному социальному страхованию) (Начисления на выплаты по оплате труда)</t>
  </si>
  <si>
    <t>951 0203 9995118 121 213</t>
  </si>
  <si>
    <t>951 0104 1519902 244 290</t>
  </si>
  <si>
    <t>951 1001 1211215 312 263</t>
  </si>
  <si>
    <t>Расходы по осуществлению первичного воинского учета на территориях, где отсутствуют военные комиссариаты в рамках 
непрограммных расходов бюджета Песчанокопского сельского  поселения Песчанокопского района (Прочая закупка товаров, работ и услуг для обеспечения государственных (муниципальных) нужд) (Транспортные услуги)</t>
  </si>
  <si>
    <t>951 0203 9995118 244 222</t>
  </si>
  <si>
    <t>Расходы по осуществлению первичного воинского учета на территориях, где отсутствуют военные комиссариаты в рамках 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(Увеличение стоимости материальных запасов)</t>
  </si>
  <si>
    <t>951 0203 9995118 244 340</t>
  </si>
  <si>
    <t>Мероприятия по организации общественного порядка и обеспечения безопасности в рамках подпрограммы «Укрепление общественного порядка» муниципальной программы 
 Песчанокопского сельского поселения «Обеспечение общественного порядка и противодействие преступности» (Прочая закупка товаров, работ и услуг для обеспечения государственных (муниципальных) нужд) (Работы, услуги по 
 содержанию имущества)</t>
  </si>
  <si>
    <t>951 0309 0212803 244 225</t>
  </si>
  <si>
    <t>Мероприятия по обеспечению защиты населения от чрезвычайных ситуаций в рамках подпрограммы «Защита от чрезвычайных 
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
 людей на водных объектах» (Прочая закупка товаров, работ и услуг для обеспечения государственных (муниципальных) нужд) 
 (Работы, услуги по содержанию имущества)</t>
  </si>
  <si>
    <t>182 1 01 02030 01 3000 110</t>
  </si>
  <si>
    <t>951 0309 0322823 244 225</t>
  </si>
  <si>
    <t>Расходы на осуществление переданных полномочий по вопросам местного значения (Иные межбюджетные трансферты)  (Перечисления другим бюджетам бюджетной системы Российской Федерации)</t>
  </si>
  <si>
    <t>951 0309 9998701 540 251</t>
  </si>
  <si>
    <t>Расходы на содержание автомобильных дорог общего пользования местного значения и искусственных сооружений на них в рамках 
подпрограммы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 (Работы, услуги по содержанию имущества)</t>
  </si>
  <si>
    <t>951 0409 0812811 244 225</t>
  </si>
  <si>
    <t>Ю.Г.Алисов</t>
  </si>
  <si>
    <t>951 0502 0112818 244 225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</si>
  <si>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(Фонд оплаты труда
 государственных (муниципальных) органов и взносы по обязательному социальному страхованию) (Начисления на выплаты по оплате труда)</t>
  </si>
  <si>
    <t>Расходы на выплаты по оплате труда Главы Песчанокопского сельского поселения Песчанокопского района в рамках 
обеспечения функционирования Главы Песчанокопского сельского поселения Песчанокопского района (Иные выплаты 
персоналу государственных (муниципальных) органов, за исключением фонда оплаты труда) (Прочие выплаты)</t>
  </si>
  <si>
    <t>951 0102 8810011 121 211</t>
  </si>
  <si>
    <t>951 0102 8810011 121 213</t>
  </si>
  <si>
    <t>951 0102 8810011 122 212</t>
  </si>
  <si>
    <t>Обеспечение дополнительного профессионального образования  
лиц, замещающих выборные муниципальные должности, муниципальных служащих в рамках муниципальной программы 
Песчанокопского сельского поселения «Муниципальная политика» (Прочая закупка товаров, работ и услуг для обеспечения государственных (муниципальных) нужд) (Прочие работы, услуги)</t>
  </si>
  <si>
    <t>НАЛОГИ НА ТОВАРЫ (РАБОТЫ, УСЛУГИ), РЕАЛИЗУЕМЫЕ НА ТЕРРИТОРИИ РОССИЙСКОЙ ФЕДЕРАЦИИ</t>
  </si>
  <si>
    <t>100 1 03 02260 01 0000 110</t>
  </si>
  <si>
    <t>100 1 03 02250 01 0000 110</t>
  </si>
  <si>
    <t>100 1 03 02240 01 0000 110</t>
  </si>
  <si>
    <t>100 1 03 02230 01 0000 110</t>
  </si>
  <si>
    <t xml:space="preserve">100 1 03 00000 00 0000 000 </t>
  </si>
  <si>
    <t>100 1 03 02000 01 0000 110</t>
  </si>
  <si>
    <t>951 2 02 01001 10 0000 151</t>
  </si>
  <si>
    <t>Дотации на выравнивание бюджетной обеспеченности</t>
  </si>
  <si>
    <t>Дотации бюджетам субъектов Российской  Федерации и муниципальных образований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</si>
  <si>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</si>
  <si>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</si>
  <si>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</si>
  <si>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</si>
  <si>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</si>
  <si>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</si>
  <si>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</si>
  <si>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</si>
  <si>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</si>
  <si>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</si>
  <si>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182 1 05 01011 01 1000 110</t>
  </si>
  <si>
    <t>182 1 05 03010 01 1000 110</t>
  </si>
  <si>
    <t>000 1 11 05000 00 0000 120</t>
  </si>
  <si>
    <t>Код дохода  по бюджетной классификации</t>
  </si>
  <si>
    <t>951 1 11 07015 10 0000 120</t>
  </si>
  <si>
    <t>Платежи от государственных и муниципальных унитарных предприятий</t>
  </si>
  <si>
    <t>951 1 11 07000 00 0000 120</t>
  </si>
  <si>
    <t>951 1 11 07010 00 0000 120</t>
  </si>
  <si>
    <t>Доходы от перечисления части прибыли, остающейся после уплаты налогов и иных обязательных платежей муниципальных  унитарных предприятий, созданных поселениями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</si>
  <si>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</si>
  <si>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 (Прочие работы, услуги)</t>
  </si>
  <si>
    <t>ОТЧЕТ ОБ ИСПОЛНЕНИИ БЮДЖЕТА</t>
  </si>
  <si>
    <t>КОДЫ</t>
  </si>
  <si>
    <t>0503117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</si>
  <si>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</si>
  <si>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</si>
  <si>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</si>
  <si>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</si>
  <si>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</si>
  <si>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</si>
  <si>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</si>
  <si>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</si>
  <si>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</si>
  <si>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</si>
  <si>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</si>
  <si>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182 1 06 06030 03 0000 110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</si>
  <si>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</si>
  <si>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</si>
  <si>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</si>
  <si>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</si>
  <si>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</si>
  <si>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</si>
  <si>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</si>
  <si>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</si>
  <si>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</si>
  <si>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 xml:space="preserve">   000 1 16 90000 00 0000 140   </t>
  </si>
  <si>
    <t>марта</t>
  </si>
  <si>
    <t>01.03.2015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</si>
  <si>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</si>
  <si>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</si>
  <si>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</si>
  <si>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</si>
  <si>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182 1 05 01011 01 2100 110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</si>
  <si>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</si>
  <si>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182 1 05 01012 01 2100 110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</si>
  <si>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 (пени по соответствующему платежу)</t>
  </si>
  <si>
    <t>182 1 06 06033 10 2100 110</t>
  </si>
  <si>
    <t>182 1 06 06043 10 3000 110</t>
  </si>
  <si>
    <t>182 1 06 06043 10 4000 110</t>
  </si>
  <si>
    <t xml:space="preserve"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
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</si>
  <si>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</si>
  <si>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Земельный налог с физических лиц, обладающих земельным  
участком, расположенным в границах сельских поселений 
(прочие поступления)
</t>
  </si>
  <si>
    <t xml:space="preserve">   000 1 16 90050 10 6000 140   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</si>
  <si>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</si>
  <si>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денежных взысканий (штрафов) и 
 иных сумм в возмещение ущерба</t>
  </si>
  <si>
    <t>182 1 06 06033 10 0000 110</t>
  </si>
  <si>
    <t>Налог, взимаемый с налогоплательщиков, выбравших в  
качестве объекта налогообложения доходы (за налоговые 
периоды, истекшие до 1 января 2011 года)</t>
  </si>
  <si>
    <t>951 0104 8910019 244 222</t>
  </si>
  <si>
    <t>Мероприятия по обеспечению пожарной безопасности в рамках подпрограммы «Пожарная безопасность» муниципальной 
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 (Работы, услуги по содержанию имущества)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</si>
  <si>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(Транспортные услуги)</t>
  </si>
  <si>
    <t>951 0111 9919010 870 290</t>
  </si>
  <si>
    <t>Мероприятия в сфере средств массовой информации и коммуникацмй (Прочая закупка товаров, работ и услуг для обеспечения государственных (муниципальных) нужд) (Прочие работы, услуги)</t>
  </si>
  <si>
    <t xml:space="preserve">Оценка муниципального имущества, признание прав и регулирование отношений по муниципальной собственности (Прочая закупка товаров, работ и услуг для обеспечения 
государственных (муниципальных) нужд)  (Прочие работы, услуги)
</t>
  </si>
  <si>
    <t>951 0113 9999999 244 225</t>
  </si>
  <si>
    <t>951 0113 9999999 244 226</t>
  </si>
  <si>
    <t xml:space="preserve">Реализация направления расходов в рамках непрограммных расходов бюджета Песчанокопского сельского поселения 
Песчанокопского района (Прочая закупка товаров, работ и услуг для обеспечения государственных (муниципальных) нужд)  (Работы, услуги по содержанию имущества)
</t>
  </si>
  <si>
    <t xml:space="preserve">Реализация направления расходов в рамках непрограммных расходов бюджета Песчанокопского сельского поселения 
Песчанокопского района (Прочая закупка товаров, работ и услуг для обеспечения государственных (муниципальных) нужд)  (Прочие работы, услуги)
</t>
  </si>
  <si>
    <t xml:space="preserve">Мероприятия по обеспечению пожарной безопасности в рамках подпрограммы «Пожарная безопасность» муниципальной 
программы Песчанокопского сельского поселения «Защита населения и территории от чрезвычайных ситуаций, обеспечение 
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 (Работы, услуги по  содержанию имущества)
</t>
  </si>
  <si>
    <t>951 0409 0812839 244 225</t>
  </si>
  <si>
    <t xml:space="preserve">Расходы на капитальный ремонт муниципальных объектов  
транспортной инфраструктуры в рамках подпрограммы Песчанокопского сельского поселения «Развитие транспортной 
инфраструктуры Песчанокопского сельского поселения» муниципальной программы Песчанокопского сельского поселения 
«Развитие транспортной системы» (Прочая закупка товаров, работ и услуг для обеспечения государственных (муниципальных) нужд) (Работы, услуги по содержанию имущества)
</t>
  </si>
  <si>
    <t>951 0409 0817346 244 225</t>
  </si>
  <si>
    <t>Расходы на капитальный ремонт муниципальных объектов  
транспортной инфраструктуры в рамках подпрограммы Песчанокопского сельского поселения «Развитие транспортной 
инфраструктуры Песчанокопского сельского поселения» муниципальной программы Песчанокопского сельского поселения 
«Развитие транспортной системы» (Прочая закупка товаров,работ и услуг для обеспечения государственных (муниципальных) нужд) (Работы, услуги по содержанию имущества)</t>
  </si>
  <si>
    <t xml:space="preserve">Расходы на ремонт и содержание автомобильных дорог общего  
пользования местного значения в рамках подпрограммы Песчанокопского сельского поселения «Развитие транспортной 
инфраструктуры Песчанокопского сельского поселения» муниципальной программы Песчанокопского сельского поселения 
«Развитие транспортной системы» (Прочая закупка товаров, работ и услуг для обеспечения государственных (муниципальных) нужд) (Работы, услуги по содержанию имущества)
</t>
  </si>
  <si>
    <t>951 0412 0132807 244 226</t>
  </si>
  <si>
    <t xml:space="preserve">Расходы на осуществление мероприятий по внесению в  государственный кадастр недвижимости сведений о границах 
населенных пунктов установленных генеральными планами, корректировка генерального плана и правил землепользования и застройки в рамках подпрограммы «Благоустройство территории» муниципальной программы Песчанокопского сельского поселения «Обеспечение качественными 
жилищно-коммунальными услугами населения» (Прочая закупка товаров, работ и услуг для обеспечения государственных (муниципальных) нужд) (Прочие работы, услуги)
</t>
  </si>
  <si>
    <t>Расходы на разработку документов территориального  планирования, градостроительного зонирования, документов по планировке и межеванию перспективных территорий жилищного строительства в рамках подпрограммы «Развитие территорий для  жилищного строительства» муниципальной программы Песчанокопского сельского поселения «Обеспечение доступным и 
комфортным жильем населения» (Прочая закупка товаров, работ и услуг для обеспечения государственных (муниципальных) нужд)
(Прочие работы, услуги)</t>
  </si>
  <si>
    <t>951 0412 1312824 244 226</t>
  </si>
  <si>
    <t>951 0501 1332837 244 225</t>
  </si>
  <si>
    <t xml:space="preserve">Расходы на текущий ремонт жилых домов находящихся в  
муниципальной собственности Администрации Песчанокопского сельского поселения в рамках подпрограммы «Оказание мер государственной поддержки в улучшении жилищных условий 
отдельным категориям граждан» муниципальной программы Песчанокопского сельского поселения «Обеспечение доступным и 
комфортным жильем населения». (Прочая закупка товаров, работ и услуг для обеспечения государственных (муниципальных) нужд)
(Работы, услуги по содержанию имущества)
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</si>
  <si>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</si>
  <si>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</si>
  <si>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</si>
  <si>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</si>
  <si>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</si>
  <si>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</si>
  <si>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</si>
  <si>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</si>
  <si>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</si>
  <si>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</si>
  <si>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</si>
  <si>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</si>
  <si>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</si>
  <si>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</si>
  <si>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</si>
  <si>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</si>
  <si>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</si>
  <si>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</si>
  <si>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</si>
  <si>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</si>
  <si>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</si>
  <si>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Налог, взимаемый в связи с применением упрощенной системы налогообложения</t>
  </si>
  <si>
    <t> Штрафы по единому налогу, взимаемый с налогоплательщиков, выбравших в качестве объекта налогообложения доходы, уменьшенные на величину расходов</t>
  </si>
  <si>
    <t>182 105 01020 01 3000 110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</si>
  <si>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</si>
  <si>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</si>
  <si>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</si>
  <si>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</si>
  <si>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</si>
  <si>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</si>
  <si>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</si>
  <si>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</si>
  <si>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951 0104 1512816 244 226</t>
  </si>
  <si>
    <t>Расходы на выплаты по оплате труда Главы Песчанокопского  сельского поселения Песчанокопского района в рамках 
обеспечения функционирования Главы Песчанокопского сельского поселения Песчанокопского района (Фонд оплаты труда
государственных (муниципальных) органов и взносы по обязательному социальному страхованию) (Заработная плата)</t>
  </si>
  <si>
    <t>951 0801 0410059 612 241</t>
  </si>
  <si>
    <t>182 1 06 06000 00 0000 110</t>
  </si>
  <si>
    <t>Дотации бюджетам поселений на выравнивание бюджетной обеспеченности</t>
  </si>
  <si>
    <t>Акт штраф по земельному налогу, взимаемый по ставке, установленной подпунктом 2 п.1 ст.394 Налогового кодекса Российской Федерации  и применяемым к объектам налогообложения, расположенным в границах поселений</t>
  </si>
  <si>
    <t>182 1 06 06023 10 4000 110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</si>
  <si>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</si>
  <si>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</si>
  <si>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</si>
  <si>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</si>
  <si>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</si>
  <si>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</si>
  <si>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Субсидии бюджетам субъектов Российской Федерации и муниципальных образований (межбюджетные субсидии)</t>
  </si>
  <si>
    <t>951 2 02 02000 00 0000 151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</si>
  <si>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</si>
  <si>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</si>
  <si>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</si>
  <si>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951 2 02 02089 10 0001 151</t>
  </si>
  <si>
    <t>Субвенции бюджетам субъектов Российской Федерации и муниципальных образований</t>
  </si>
  <si>
    <t>951 2 02 03000 00 0000 151</t>
  </si>
  <si>
    <t>Субвенции бюджетам на осуществление первичного воинского учета на территориях, где отсутствуют воинские комиссариаты</t>
  </si>
  <si>
    <t>951 2 02 03015 00 0000 151</t>
  </si>
  <si>
    <t>Субвенции бюджетам поселений на осуществление первичного воинского учета на территориях, где отсутствуют воинские комиссариаты</t>
  </si>
  <si>
    <t>951 2 02 03015 10 0000 151</t>
  </si>
  <si>
    <t>Иные межбюджетные трансферты</t>
  </si>
  <si>
    <t>951 2 02 04000 00 0000 151</t>
  </si>
  <si>
    <t>Прочие межбюджетные трансферты, передаваемые бюджетам</t>
  </si>
  <si>
    <t>951 2 02 04999 00 0000 151</t>
  </si>
  <si>
    <t>Прочие межбюджетные трансферты, передаваемые бюджетам поселений</t>
  </si>
  <si>
    <t>951 2 02 04999 10 0000 151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</si>
  <si>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</si>
  <si>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</si>
  <si>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</si>
  <si>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</si>
  <si>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</si>
  <si>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</si>
  <si>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</si>
  <si>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</si>
  <si>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</si>
  <si>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</si>
  <si>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</si>
  <si>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</si>
  <si>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</si>
  <si>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</si>
  <si>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</si>
  <si>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</si>
  <si>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</si>
  <si>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</si>
  <si>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</si>
  <si>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</si>
  <si>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</si>
  <si>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</si>
  <si>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</si>
  <si>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</si>
  <si>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</si>
  <si>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</si>
  <si>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</si>
  <si>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</si>
  <si>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182 1 05 01000 00 0000 110</t>
  </si>
  <si>
    <t>951 1 17 00000 00 0000 000</t>
  </si>
  <si>
    <t>ПРОЧИЕ НЕНАЛОГОВЫЕ ДОХОДЫ</t>
  </si>
  <si>
    <t>951 2 02 03024 10 0000 151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</si>
  <si>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</si>
  <si>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</si>
  <si>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</si>
  <si>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182 1 05 01011 01 0000 110</t>
  </si>
  <si>
    <t>Налог, взимаемый с налогоплательщиков, выбравших в качестве объекта налогообложения  доходы</t>
  </si>
  <si>
    <t>182 1 05 01010 00 0000 110</t>
  </si>
  <si>
    <t>182 1 05 01021 01 1000 110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</si>
  <si>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</si>
  <si>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951 1 11 05020 00 0000 120</t>
  </si>
  <si>
    <t>951 1 11 05025 10 0000 120</t>
  </si>
  <si>
    <t>182 1 05 01020 01 0000 110</t>
  </si>
  <si>
    <t>182 1 01 02020 01 0000 110</t>
  </si>
  <si>
    <t>182 1 01 02030 01 0000 110</t>
  </si>
  <si>
    <t>182 1 01 02030 01 1000 110</t>
  </si>
  <si>
    <t>951 1 17 14000 00 0000 180</t>
  </si>
  <si>
    <t>951 1 17 14030 10 0000 180</t>
  </si>
  <si>
    <t>Средства самообложения граждан</t>
  </si>
  <si>
    <t xml:space="preserve">Средства самообложения граждан, зачисляемые в бюджеты поселений </t>
  </si>
  <si>
    <t>182 1 01 02020 01 1000 110</t>
  </si>
  <si>
    <t>Акцизы по подакцизным товарам (продукции), производимым на территории Российской Федерации</t>
  </si>
  <si>
    <t>951 1101 0612808 244 290</t>
  </si>
  <si>
    <t>60644455</t>
  </si>
  <si>
    <t>по ОКТМО</t>
  </si>
  <si>
    <t>(в ред. Приказа Минфина России от 19.12.2014 № 157н)</t>
  </si>
  <si>
    <t>Доходы бюджета - всего</t>
  </si>
  <si>
    <t>увеличение остатков средств, всего</t>
  </si>
  <si>
    <t>уменьшение остатков средств, всего</t>
  </si>
  <si>
    <t>Источники финансирования дефицита бюджета - всего</t>
  </si>
  <si>
    <t>Расходы бюджета -всего</t>
  </si>
  <si>
    <t>951 0104 8910019 244 310</t>
  </si>
  <si>
    <t>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(Увеличение стоимости основных средств)</t>
  </si>
  <si>
    <t>Расходы на осуществление полномочий по определению в соответствии с частью 1 статьи 11.2 Областного закона 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 Песчанокопского сельского поселения Песчанокопского района (Прочая закупка товаров, работ и услуг для обеспечения государственных 
(муниципальных) нужд) (Увеличение стоимости материальных  запасов)</t>
  </si>
  <si>
    <t>951 0113 9999999 244 340</t>
  </si>
  <si>
    <t xml:space="preserve">Реализация направления расходов в рамках непрограммных расходов бюджета Песчанокопского сельского поселения 
Песчанокопского района (Прочая закупка товаров, работ и услуг для обеспечения государственных (муниципальных) нужд)  (Увеличение стоимости материальных запасов)
</t>
  </si>
  <si>
    <t>Расходы на разработку проектно-сметной документации по капитальному ремунту, строительству и реконструкции муниципальных обьектов транспортной инфраструктуры в рамках подпрограммы Песчанокуопского сельского поселения "Развитие транспортной инфраструктуры Песчанокопского сельского поселения" муниципальной программы Песчанокопского сельского поселения "Развитие транспортной системы" (Закупка товаров, работ, услуг в целях капитального ремонта государтсвенного (муниципального) имущества) (Прочие расходы, услуги)</t>
  </si>
  <si>
    <t>951 0409 0817347 243 226</t>
  </si>
  <si>
    <t xml:space="preserve">Расходы на осуществление мероприятий по благоустройству 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 (Увеличение стоимости основных средств)
</t>
  </si>
  <si>
    <t>951 0503 0132841 244 310</t>
  </si>
  <si>
    <t>951 0503 0132841 244 340</t>
  </si>
  <si>
    <t xml:space="preserve">Расходы на осуществление мероприятий по благоустройству 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 (Увеличение стоимости материальных запасов)
</t>
  </si>
  <si>
    <t>951 0503 0132843 244 226</t>
  </si>
  <si>
    <t>Расходы на осуществление мероприятий по прочим мероприятиям  благоустройству территории в рамках подпрограммы 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(Прочие работы, услуги)</t>
  </si>
  <si>
    <t>951 0503 0132843 244 340</t>
  </si>
  <si>
    <t>Расходы на осуществление мероприятий по прочим мероприятиям  благоустройству территории в рамках подпрограммы 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(Увеличение стоимости материальных запасов)</t>
  </si>
  <si>
    <r>
      <t xml:space="preserve">на      1      </t>
    </r>
    <r>
      <rPr>
        <u val="single"/>
        <sz val="9"/>
        <rFont val="Arial"/>
        <family val="2"/>
      </rPr>
      <t xml:space="preserve"> марта</t>
    </r>
    <r>
      <rPr>
        <sz val="9"/>
        <rFont val="Arial"/>
        <family val="2"/>
      </rPr>
      <t xml:space="preserve">       2015 г.</t>
    </r>
  </si>
  <si>
    <t>Периодичность: месячная, квартальная, годовая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</si>
</sst>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9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5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 horizontal="center"/>
    </xf>
    <xf numFmtId="2" fontId="11" fillId="34" borderId="0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5" fillId="35" borderId="0" xfId="0" applyFont="1" applyFill="1" applyBorder="1" applyAlignment="1">
      <alignment horizontal="center"/>
    </xf>
    <xf numFmtId="2" fontId="12" fillId="35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top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left"/>
    </xf>
    <xf numFmtId="4" fontId="9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168" fontId="5" fillId="0" borderId="12" xfId="0" applyNumberFormat="1" applyFont="1" applyFill="1" applyBorder="1" applyAlignment="1">
      <alignment horizontal="left" vertical="center" wrapText="1"/>
    </xf>
    <xf numFmtId="168" fontId="5" fillId="0" borderId="13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1" fillId="0" borderId="12" xfId="0" applyNumberFormat="1" applyFont="1" applyFill="1" applyBorder="1" applyAlignment="1">
      <alignment horizontal="left" vertical="center" wrapText="1"/>
    </xf>
    <xf numFmtId="168" fontId="1" fillId="0" borderId="13" xfId="0" applyNumberFormat="1" applyFont="1" applyFill="1" applyBorder="1" applyAlignment="1">
      <alignment horizontal="left" vertical="center" wrapText="1"/>
    </xf>
    <xf numFmtId="168" fontId="1" fillId="0" borderId="14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" fontId="1" fillId="35" borderId="12" xfId="0" applyNumberFormat="1" applyFont="1" applyFill="1" applyBorder="1" applyAlignment="1">
      <alignment horizontal="center"/>
    </xf>
    <xf numFmtId="4" fontId="1" fillId="35" borderId="13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left" vertical="center" wrapText="1"/>
    </xf>
    <xf numFmtId="1" fontId="5" fillId="0" borderId="16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wrapText="1" indent="2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3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left" wrapText="1" indent="2"/>
    </xf>
    <xf numFmtId="0" fontId="2" fillId="0" borderId="44" xfId="0" applyFont="1" applyBorder="1" applyAlignment="1">
      <alignment horizontal="left" wrapText="1" indent="2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wrapText="1"/>
    </xf>
    <xf numFmtId="0" fontId="2" fillId="0" borderId="48" xfId="0" applyFont="1" applyBorder="1" applyAlignment="1">
      <alignment wrapText="1"/>
    </xf>
    <xf numFmtId="49" fontId="2" fillId="0" borderId="4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4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51" xfId="0" applyFont="1" applyBorder="1" applyAlignment="1">
      <alignment wrapText="1"/>
    </xf>
    <xf numFmtId="0" fontId="2" fillId="0" borderId="52" xfId="0" applyFont="1" applyBorder="1" applyAlignment="1">
      <alignment wrapText="1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8" xfId="0" applyFont="1" applyFill="1" applyBorder="1" applyAlignment="1">
      <alignment/>
    </xf>
    <xf numFmtId="49" fontId="1" fillId="0" borderId="18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01"/>
  <sheetViews>
    <sheetView tabSelected="1" zoomScaleSheetLayoutView="100" zoomScalePageLayoutView="0" workbookViewId="0" topLeftCell="A1">
      <selection activeCell="AF12" sqref="AF12:AK12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7.00390625" style="1" customWidth="1"/>
    <col min="32" max="32" width="3.375" style="1" customWidth="1"/>
    <col min="33" max="46" width="0.875" style="1" customWidth="1"/>
    <col min="47" max="47" width="1.12109375" style="1" customWidth="1"/>
    <col min="48" max="52" width="0.875" style="1" customWidth="1"/>
    <col min="53" max="53" width="15.1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5" width="1.875" style="1" customWidth="1"/>
    <col min="76" max="76" width="0.875" style="1" customWidth="1"/>
    <col min="77" max="77" width="1.37890625" style="1" customWidth="1"/>
    <col min="78" max="82" width="0.875" style="1" customWidth="1"/>
    <col min="83" max="83" width="8.125" style="1" customWidth="1"/>
    <col min="84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0.74609375" style="1" customWidth="1"/>
    <col min="103" max="103" width="9.25390625" style="1" hidden="1" customWidth="1"/>
    <col min="104" max="104" width="1.875" style="1" hidden="1" customWidth="1"/>
    <col min="105" max="105" width="0.875" style="1" hidden="1" customWidth="1"/>
    <col min="106" max="16384" width="0.875" style="1" customWidth="1"/>
  </cols>
  <sheetData>
    <row r="1" spans="53:101" ht="19.5" customHeight="1">
      <c r="BA1" s="110" t="s">
        <v>350</v>
      </c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</row>
    <row r="2" ht="13.5" customHeight="1"/>
    <row r="3" spans="20:103" s="2" customFormat="1" ht="18" customHeight="1">
      <c r="T3" s="3" t="s">
        <v>164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62" t="s">
        <v>165</v>
      </c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67" t="s">
        <v>145</v>
      </c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H4" s="63" t="s">
        <v>166</v>
      </c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68" t="s">
        <v>371</v>
      </c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64"/>
      <c r="BQ5" s="64"/>
      <c r="BR5" s="64"/>
      <c r="BS5" s="64"/>
      <c r="BT5" s="65"/>
      <c r="BU5" s="65"/>
      <c r="BV5" s="65"/>
      <c r="BW5" s="10"/>
      <c r="BX5" s="10"/>
      <c r="BY5" s="2"/>
      <c r="BZ5" s="2"/>
      <c r="CA5" s="2"/>
      <c r="CB5" s="2"/>
      <c r="CC5" s="2"/>
      <c r="CD5" s="2"/>
      <c r="CE5" s="2"/>
      <c r="CF5" s="12" t="s">
        <v>167</v>
      </c>
      <c r="CG5" s="2"/>
      <c r="CH5" s="66" t="s">
        <v>190</v>
      </c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</row>
    <row r="6" spans="1:103" s="5" customFormat="1" ht="14.25" customHeight="1">
      <c r="A6" s="2" t="s">
        <v>168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2" t="s">
        <v>169</v>
      </c>
      <c r="CG6" s="2"/>
      <c r="CH6" s="66" t="s">
        <v>170</v>
      </c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</row>
    <row r="7" spans="1:103" s="5" customFormat="1" ht="12.75" customHeight="1">
      <c r="A7" s="2" t="s">
        <v>171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69" t="s">
        <v>172</v>
      </c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2"/>
      <c r="CA7" s="2"/>
      <c r="CB7" s="2"/>
      <c r="CC7" s="2"/>
      <c r="CD7" s="2"/>
      <c r="CE7" s="2"/>
      <c r="CF7" s="12" t="s">
        <v>173</v>
      </c>
      <c r="CG7" s="2"/>
      <c r="CH7" s="66" t="s">
        <v>174</v>
      </c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</row>
    <row r="8" spans="1:103" s="5" customFormat="1" ht="15" customHeight="1">
      <c r="A8" s="64" t="s">
        <v>232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71" t="s">
        <v>233</v>
      </c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2"/>
      <c r="CA8" s="2"/>
      <c r="CB8" s="2"/>
      <c r="CC8" s="2"/>
      <c r="CD8" s="2"/>
      <c r="CE8" s="14" t="s">
        <v>349</v>
      </c>
      <c r="CF8" s="14"/>
      <c r="CG8" s="2"/>
      <c r="CH8" s="66" t="s">
        <v>348</v>
      </c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</row>
    <row r="9" spans="1:103" s="5" customFormat="1" ht="15" customHeight="1">
      <c r="A9" s="225" t="s">
        <v>372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2"/>
      <c r="CG9" s="2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</row>
    <row r="10" spans="1:103" s="5" customFormat="1" ht="15" customHeight="1">
      <c r="A10" s="2" t="s">
        <v>234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70" t="s">
        <v>235</v>
      </c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</row>
    <row r="11" spans="1:96" ht="19.5" customHeight="1">
      <c r="A11" s="72" t="s">
        <v>236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</row>
    <row r="12" spans="1:102" ht="42.75" customHeight="1">
      <c r="A12" s="73" t="s">
        <v>237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4" t="s">
        <v>238</v>
      </c>
      <c r="AG12" s="74"/>
      <c r="AH12" s="74"/>
      <c r="AI12" s="74"/>
      <c r="AJ12" s="74"/>
      <c r="AK12" s="74"/>
      <c r="AL12" s="73" t="s">
        <v>156</v>
      </c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 t="s">
        <v>239</v>
      </c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 t="s">
        <v>240</v>
      </c>
      <c r="BY12" s="73"/>
      <c r="BZ12" s="73"/>
      <c r="CA12" s="73"/>
      <c r="CB12" s="73"/>
      <c r="CC12" s="73"/>
      <c r="CD12" s="73"/>
      <c r="CE12" s="73"/>
      <c r="CF12" s="73" t="s">
        <v>241</v>
      </c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</row>
    <row r="13" spans="1:102" ht="12.75">
      <c r="A13" s="77">
        <v>1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>
        <v>2</v>
      </c>
      <c r="AG13" s="77"/>
      <c r="AH13" s="77"/>
      <c r="AI13" s="77"/>
      <c r="AJ13" s="77"/>
      <c r="AK13" s="77"/>
      <c r="AL13" s="77">
        <v>3</v>
      </c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>
        <v>4</v>
      </c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3">
        <v>5</v>
      </c>
      <c r="BY13" s="73"/>
      <c r="BZ13" s="73"/>
      <c r="CA13" s="73"/>
      <c r="CB13" s="73"/>
      <c r="CC13" s="73"/>
      <c r="CD13" s="73"/>
      <c r="CE13" s="73"/>
      <c r="CF13" s="73">
        <v>6</v>
      </c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</row>
    <row r="14" spans="1:103" ht="15.75" customHeight="1">
      <c r="A14" s="75" t="s">
        <v>351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6" t="s">
        <v>242</v>
      </c>
      <c r="AG14" s="76"/>
      <c r="AH14" s="76"/>
      <c r="AI14" s="76"/>
      <c r="AJ14" s="76"/>
      <c r="AK14" s="76"/>
      <c r="AL14" s="49" t="s">
        <v>299</v>
      </c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50">
        <f>BB16+BB85</f>
        <v>54554000</v>
      </c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3">
        <f>BX16+BX85</f>
        <v>3461032.41</v>
      </c>
      <c r="BY14" s="53"/>
      <c r="BZ14" s="53"/>
      <c r="CA14" s="53"/>
      <c r="CB14" s="53"/>
      <c r="CC14" s="53"/>
      <c r="CD14" s="53"/>
      <c r="CE14" s="53"/>
      <c r="CF14" s="53">
        <f>BB14-BX14</f>
        <v>51092967.59</v>
      </c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1">
        <f>BX14/BB14*100</f>
        <v>6.34423215529567</v>
      </c>
    </row>
    <row r="15" spans="1:103" ht="15" customHeight="1">
      <c r="A15" s="78" t="s">
        <v>243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41" t="s">
        <v>250</v>
      </c>
      <c r="AG15" s="41"/>
      <c r="AH15" s="41"/>
      <c r="AI15" s="41"/>
      <c r="AJ15" s="41"/>
      <c r="AK15" s="41"/>
      <c r="AL15" s="41" t="s">
        <v>250</v>
      </c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2" t="s">
        <v>250</v>
      </c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53" t="s">
        <v>250</v>
      </c>
      <c r="BY15" s="53"/>
      <c r="BZ15" s="53"/>
      <c r="CA15" s="53"/>
      <c r="CB15" s="53"/>
      <c r="CC15" s="53"/>
      <c r="CD15" s="53"/>
      <c r="CE15" s="53"/>
      <c r="CF15" s="51" t="s">
        <v>250</v>
      </c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1" t="e">
        <f aca="true" t="shared" si="0" ref="CY15:CY66">BX15/BB15*100</f>
        <v>#VALUE!</v>
      </c>
    </row>
    <row r="16" spans="1:103" s="18" customFormat="1" ht="15" customHeight="1">
      <c r="A16" s="75" t="s">
        <v>244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49" t="s">
        <v>242</v>
      </c>
      <c r="AG16" s="49"/>
      <c r="AH16" s="49"/>
      <c r="AI16" s="49"/>
      <c r="AJ16" s="49"/>
      <c r="AK16" s="49"/>
      <c r="AL16" s="49" t="s">
        <v>245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50">
        <f>BB17+BB35++BB52+BB70+BB79+BB82+BB29</f>
        <v>29829300</v>
      </c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3">
        <f>BX17+BX35+BX52+BX70+BX82+BX29</f>
        <v>2880732.41</v>
      </c>
      <c r="BY16" s="53"/>
      <c r="BZ16" s="53"/>
      <c r="CA16" s="53"/>
      <c r="CB16" s="53"/>
      <c r="CC16" s="53"/>
      <c r="CD16" s="53"/>
      <c r="CE16" s="53"/>
      <c r="CF16" s="53">
        <f>BB16-BX16</f>
        <v>26948567.59</v>
      </c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1">
        <f t="shared" si="0"/>
        <v>9.65739192672976</v>
      </c>
    </row>
    <row r="17" spans="1:103" s="18" customFormat="1" ht="16.5" customHeight="1">
      <c r="A17" s="75" t="s">
        <v>246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49" t="s">
        <v>242</v>
      </c>
      <c r="AG17" s="49"/>
      <c r="AH17" s="49"/>
      <c r="AI17" s="49"/>
      <c r="AJ17" s="49"/>
      <c r="AK17" s="49"/>
      <c r="AL17" s="49" t="s">
        <v>247</v>
      </c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50">
        <f>BB18</f>
        <v>10808000</v>
      </c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3">
        <f>BX18</f>
        <v>925982.5599999999</v>
      </c>
      <c r="BY17" s="53"/>
      <c r="BZ17" s="53"/>
      <c r="CA17" s="53"/>
      <c r="CB17" s="53"/>
      <c r="CC17" s="53"/>
      <c r="CD17" s="53"/>
      <c r="CE17" s="53"/>
      <c r="CF17" s="53">
        <f>BB17-BX17</f>
        <v>9882017.44</v>
      </c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1">
        <f t="shared" si="0"/>
        <v>8.567566247224278</v>
      </c>
    </row>
    <row r="18" spans="1:116" ht="16.5" customHeight="1">
      <c r="A18" s="82" t="s">
        <v>248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3" t="s">
        <v>242</v>
      </c>
      <c r="AG18" s="83"/>
      <c r="AH18" s="83"/>
      <c r="AI18" s="83"/>
      <c r="AJ18" s="83"/>
      <c r="AK18" s="83"/>
      <c r="AL18" s="49" t="s">
        <v>249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50">
        <f>BB19</f>
        <v>10808000</v>
      </c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80">
        <f>BX19+BX22+BX24</f>
        <v>925982.5599999999</v>
      </c>
      <c r="BY18" s="80"/>
      <c r="BZ18" s="80"/>
      <c r="CA18" s="80"/>
      <c r="CB18" s="80"/>
      <c r="CC18" s="80"/>
      <c r="CD18" s="80"/>
      <c r="CE18" s="80"/>
      <c r="CF18" s="53">
        <f>BB18-BX18</f>
        <v>9882017.44</v>
      </c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1">
        <f t="shared" si="0"/>
        <v>8.567566247224278</v>
      </c>
      <c r="DL18" s="1">
        <f>BX18*100/BB18</f>
        <v>8.567566247224278</v>
      </c>
    </row>
    <row r="19" spans="1:103" s="18" customFormat="1" ht="87.75" customHeight="1">
      <c r="A19" s="94" t="s">
        <v>20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6"/>
      <c r="AF19" s="49" t="s">
        <v>242</v>
      </c>
      <c r="AG19" s="49"/>
      <c r="AH19" s="49"/>
      <c r="AI19" s="49"/>
      <c r="AJ19" s="49"/>
      <c r="AK19" s="49"/>
      <c r="AL19" s="49" t="s">
        <v>151</v>
      </c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50">
        <v>10808000</v>
      </c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3">
        <f>BX20+BX21</f>
        <v>907039.21</v>
      </c>
      <c r="BY19" s="53"/>
      <c r="BZ19" s="53"/>
      <c r="CA19" s="53"/>
      <c r="CB19" s="53"/>
      <c r="CC19" s="53"/>
      <c r="CD19" s="53"/>
      <c r="CE19" s="53"/>
      <c r="CF19" s="53">
        <f>BB19-BX19</f>
        <v>9900960.79</v>
      </c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18">
        <f t="shared" si="0"/>
        <v>8.39229468911917</v>
      </c>
    </row>
    <row r="20" spans="1:103" s="18" customFormat="1" ht="98.25" customHeight="1">
      <c r="A20" s="97" t="s">
        <v>105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9"/>
      <c r="AF20" s="41" t="s">
        <v>242</v>
      </c>
      <c r="AG20" s="41"/>
      <c r="AH20" s="41"/>
      <c r="AI20" s="41"/>
      <c r="AJ20" s="41"/>
      <c r="AK20" s="41"/>
      <c r="AL20" s="41" t="s">
        <v>152</v>
      </c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2" t="s">
        <v>250</v>
      </c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51">
        <v>907027.98</v>
      </c>
      <c r="BY20" s="51"/>
      <c r="BZ20" s="51"/>
      <c r="CA20" s="51"/>
      <c r="CB20" s="51"/>
      <c r="CC20" s="51"/>
      <c r="CD20" s="51"/>
      <c r="CE20" s="51"/>
      <c r="CF20" s="51">
        <f>-BX20</f>
        <v>-907027.98</v>
      </c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18" t="e">
        <f t="shared" si="0"/>
        <v>#VALUE!</v>
      </c>
    </row>
    <row r="21" spans="1:103" s="18" customFormat="1" ht="87.75" customHeight="1">
      <c r="A21" s="97" t="s">
        <v>191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9"/>
      <c r="AF21" s="41" t="s">
        <v>242</v>
      </c>
      <c r="AG21" s="41"/>
      <c r="AH21" s="41"/>
      <c r="AI21" s="41"/>
      <c r="AJ21" s="41"/>
      <c r="AK21" s="41"/>
      <c r="AL21" s="41" t="s">
        <v>192</v>
      </c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2" t="s">
        <v>250</v>
      </c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51">
        <v>11.23</v>
      </c>
      <c r="BY21" s="51"/>
      <c r="BZ21" s="51"/>
      <c r="CA21" s="51"/>
      <c r="CB21" s="51"/>
      <c r="CC21" s="51"/>
      <c r="CD21" s="51"/>
      <c r="CE21" s="51"/>
      <c r="CF21" s="51">
        <f>-BX21</f>
        <v>-11.23</v>
      </c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18" t="e">
        <f>BX21/BB21*100</f>
        <v>#VALUE!</v>
      </c>
    </row>
    <row r="22" spans="1:102" s="18" customFormat="1" ht="107.25" customHeight="1">
      <c r="A22" s="88" t="s">
        <v>21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49" t="s">
        <v>242</v>
      </c>
      <c r="AG22" s="49"/>
      <c r="AH22" s="49"/>
      <c r="AI22" s="49"/>
      <c r="AJ22" s="49"/>
      <c r="AK22" s="49"/>
      <c r="AL22" s="49" t="s">
        <v>338</v>
      </c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50" t="s">
        <v>250</v>
      </c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3">
        <f>BX23</f>
        <v>13193</v>
      </c>
      <c r="BY22" s="53"/>
      <c r="BZ22" s="53"/>
      <c r="CA22" s="53"/>
      <c r="CB22" s="53"/>
      <c r="CC22" s="53"/>
      <c r="CD22" s="53"/>
      <c r="CE22" s="53"/>
      <c r="CF22" s="53">
        <f>-BX22</f>
        <v>-13193</v>
      </c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</row>
    <row r="23" spans="1:102" s="18" customFormat="1" ht="125.25" customHeight="1">
      <c r="A23" s="54" t="s">
        <v>22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41" t="s">
        <v>242</v>
      </c>
      <c r="AG23" s="41"/>
      <c r="AH23" s="41"/>
      <c r="AI23" s="41"/>
      <c r="AJ23" s="41"/>
      <c r="AK23" s="41"/>
      <c r="AL23" s="41" t="s">
        <v>345</v>
      </c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2" t="s">
        <v>250</v>
      </c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51">
        <v>13193</v>
      </c>
      <c r="BY23" s="51"/>
      <c r="BZ23" s="51"/>
      <c r="CA23" s="51"/>
      <c r="CB23" s="51"/>
      <c r="CC23" s="51"/>
      <c r="CD23" s="51"/>
      <c r="CE23" s="51"/>
      <c r="CF23" s="51">
        <f aca="true" t="shared" si="1" ref="CF23:CF28">CT23-BX23</f>
        <v>-13193</v>
      </c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</row>
    <row r="24" spans="1:102" s="19" customFormat="1" ht="51.75" customHeight="1">
      <c r="A24" s="88" t="s">
        <v>24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49" t="s">
        <v>242</v>
      </c>
      <c r="AG24" s="49"/>
      <c r="AH24" s="49"/>
      <c r="AI24" s="49"/>
      <c r="AJ24" s="49"/>
      <c r="AK24" s="49"/>
      <c r="AL24" s="49" t="s">
        <v>339</v>
      </c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50" t="s">
        <v>250</v>
      </c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3">
        <f>BX25+BX28+BX27+BX26</f>
        <v>5750.35</v>
      </c>
      <c r="BY24" s="53"/>
      <c r="BZ24" s="53"/>
      <c r="CA24" s="53"/>
      <c r="CB24" s="53"/>
      <c r="CC24" s="53"/>
      <c r="CD24" s="53"/>
      <c r="CE24" s="53"/>
      <c r="CF24" s="53">
        <f t="shared" si="1"/>
        <v>-5750.35</v>
      </c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</row>
    <row r="25" spans="1:102" s="18" customFormat="1" ht="74.25" customHeight="1">
      <c r="A25" s="54" t="s">
        <v>23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41" t="s">
        <v>242</v>
      </c>
      <c r="AG25" s="41"/>
      <c r="AH25" s="41"/>
      <c r="AI25" s="41"/>
      <c r="AJ25" s="41"/>
      <c r="AK25" s="41"/>
      <c r="AL25" s="41" t="s">
        <v>340</v>
      </c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2" t="s">
        <v>250</v>
      </c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51">
        <v>3780</v>
      </c>
      <c r="BY25" s="51"/>
      <c r="BZ25" s="51"/>
      <c r="CA25" s="51"/>
      <c r="CB25" s="51"/>
      <c r="CC25" s="51"/>
      <c r="CD25" s="51"/>
      <c r="CE25" s="51"/>
      <c r="CF25" s="51">
        <f t="shared" si="1"/>
        <v>-3780</v>
      </c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</row>
    <row r="26" spans="1:102" s="18" customFormat="1" ht="60" customHeight="1">
      <c r="A26" s="54" t="s">
        <v>194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41" t="s">
        <v>242</v>
      </c>
      <c r="AG26" s="41"/>
      <c r="AH26" s="41"/>
      <c r="AI26" s="41"/>
      <c r="AJ26" s="41"/>
      <c r="AK26" s="41"/>
      <c r="AL26" s="41" t="s">
        <v>193</v>
      </c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2" t="s">
        <v>250</v>
      </c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51">
        <v>270.33</v>
      </c>
      <c r="BY26" s="51"/>
      <c r="BZ26" s="51"/>
      <c r="CA26" s="51"/>
      <c r="CB26" s="51"/>
      <c r="CC26" s="51"/>
      <c r="CD26" s="51"/>
      <c r="CE26" s="51"/>
      <c r="CF26" s="51">
        <f t="shared" si="1"/>
        <v>-270.33</v>
      </c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</row>
    <row r="27" spans="1:102" s="18" customFormat="1" ht="72.75" customHeight="1">
      <c r="A27" s="54" t="s">
        <v>30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41" t="s">
        <v>242</v>
      </c>
      <c r="AG27" s="41"/>
      <c r="AH27" s="41"/>
      <c r="AI27" s="41"/>
      <c r="AJ27" s="41"/>
      <c r="AK27" s="41"/>
      <c r="AL27" s="41" t="s">
        <v>119</v>
      </c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2" t="s">
        <v>250</v>
      </c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51">
        <v>1700</v>
      </c>
      <c r="BY27" s="51"/>
      <c r="BZ27" s="51"/>
      <c r="CA27" s="51"/>
      <c r="CB27" s="51"/>
      <c r="CC27" s="51"/>
      <c r="CD27" s="51"/>
      <c r="CE27" s="51"/>
      <c r="CF27" s="51">
        <f t="shared" si="1"/>
        <v>-1700</v>
      </c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</row>
    <row r="28" spans="1:102" s="18" customFormat="1" ht="58.5" customHeight="1">
      <c r="A28" s="54" t="s">
        <v>31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41" t="s">
        <v>242</v>
      </c>
      <c r="AG28" s="41"/>
      <c r="AH28" s="41"/>
      <c r="AI28" s="41"/>
      <c r="AJ28" s="41"/>
      <c r="AK28" s="41"/>
      <c r="AL28" s="41" t="s">
        <v>25</v>
      </c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2" t="s">
        <v>250</v>
      </c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51">
        <v>0.02</v>
      </c>
      <c r="BY28" s="51"/>
      <c r="BZ28" s="51"/>
      <c r="CA28" s="51"/>
      <c r="CB28" s="51"/>
      <c r="CC28" s="51"/>
      <c r="CD28" s="51"/>
      <c r="CE28" s="51"/>
      <c r="CF28" s="51">
        <f t="shared" si="1"/>
        <v>-0.02</v>
      </c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</row>
    <row r="29" spans="1:103" s="18" customFormat="1" ht="32.25" customHeight="1">
      <c r="A29" s="85" t="s">
        <v>133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7"/>
      <c r="AF29" s="49" t="s">
        <v>242</v>
      </c>
      <c r="AG29" s="49"/>
      <c r="AH29" s="49"/>
      <c r="AI29" s="49"/>
      <c r="AJ29" s="49"/>
      <c r="AK29" s="49"/>
      <c r="AL29" s="49" t="s">
        <v>138</v>
      </c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50">
        <f>BB30</f>
        <v>3691400</v>
      </c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79">
        <f>BX30</f>
        <v>488578.58999999997</v>
      </c>
      <c r="BY29" s="79"/>
      <c r="BZ29" s="79"/>
      <c r="CA29" s="79"/>
      <c r="CB29" s="79"/>
      <c r="CC29" s="79"/>
      <c r="CD29" s="79"/>
      <c r="CE29" s="79"/>
      <c r="CF29" s="79">
        <f aca="true" t="shared" si="2" ref="CF29:CF38">BB29-BX29</f>
        <v>3202821.41</v>
      </c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18">
        <f aca="true" t="shared" si="3" ref="CY29:CY34">BX29/BB29*100</f>
        <v>13.235590561846452</v>
      </c>
    </row>
    <row r="30" spans="1:103" s="18" customFormat="1" ht="36" customHeight="1">
      <c r="A30" s="84" t="s">
        <v>346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49" t="s">
        <v>242</v>
      </c>
      <c r="AG30" s="49"/>
      <c r="AH30" s="49"/>
      <c r="AI30" s="49"/>
      <c r="AJ30" s="49"/>
      <c r="AK30" s="49"/>
      <c r="AL30" s="49" t="s">
        <v>139</v>
      </c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50">
        <f>BB31+BB32+BB33+BB34</f>
        <v>3691400</v>
      </c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3">
        <f>BX31+BX32+BX33+BX34</f>
        <v>488578.58999999997</v>
      </c>
      <c r="BY30" s="53"/>
      <c r="BZ30" s="53"/>
      <c r="CA30" s="53"/>
      <c r="CB30" s="53"/>
      <c r="CC30" s="53"/>
      <c r="CD30" s="53"/>
      <c r="CE30" s="53"/>
      <c r="CF30" s="79">
        <f t="shared" si="2"/>
        <v>3202821.41</v>
      </c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18">
        <f t="shared" si="3"/>
        <v>13.235590561846452</v>
      </c>
    </row>
    <row r="31" spans="1:103" s="18" customFormat="1" ht="79.5" customHeight="1">
      <c r="A31" s="55" t="s">
        <v>5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41" t="s">
        <v>242</v>
      </c>
      <c r="AG31" s="41"/>
      <c r="AH31" s="41"/>
      <c r="AI31" s="41"/>
      <c r="AJ31" s="41"/>
      <c r="AK31" s="41"/>
      <c r="AL31" s="41" t="s">
        <v>137</v>
      </c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2">
        <v>1128900</v>
      </c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51">
        <v>184108.31</v>
      </c>
      <c r="BY31" s="51"/>
      <c r="BZ31" s="51"/>
      <c r="CA31" s="51"/>
      <c r="CB31" s="51"/>
      <c r="CC31" s="51"/>
      <c r="CD31" s="51"/>
      <c r="CE31" s="51"/>
      <c r="CF31" s="81">
        <f t="shared" si="2"/>
        <v>944791.69</v>
      </c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18">
        <f t="shared" si="3"/>
        <v>16.30864647001506</v>
      </c>
    </row>
    <row r="32" spans="1:103" s="18" customFormat="1" ht="87.75" customHeight="1">
      <c r="A32" s="55" t="s">
        <v>32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41" t="s">
        <v>242</v>
      </c>
      <c r="AG32" s="41"/>
      <c r="AH32" s="41"/>
      <c r="AI32" s="41"/>
      <c r="AJ32" s="41"/>
      <c r="AK32" s="41"/>
      <c r="AL32" s="41" t="s">
        <v>136</v>
      </c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2">
        <v>42100</v>
      </c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51">
        <v>4404.8</v>
      </c>
      <c r="BY32" s="51"/>
      <c r="BZ32" s="51"/>
      <c r="CA32" s="51"/>
      <c r="CB32" s="51"/>
      <c r="CC32" s="51"/>
      <c r="CD32" s="51"/>
      <c r="CE32" s="51"/>
      <c r="CF32" s="81">
        <f t="shared" si="2"/>
        <v>37695.2</v>
      </c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18">
        <f t="shared" si="3"/>
        <v>10.46270783847981</v>
      </c>
    </row>
    <row r="33" spans="1:103" s="18" customFormat="1" ht="67.5" customHeight="1">
      <c r="A33" s="55" t="s">
        <v>6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41" t="s">
        <v>242</v>
      </c>
      <c r="AG33" s="41"/>
      <c r="AH33" s="41"/>
      <c r="AI33" s="41"/>
      <c r="AJ33" s="41"/>
      <c r="AK33" s="41"/>
      <c r="AL33" s="41" t="s">
        <v>135</v>
      </c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2">
        <v>2472600</v>
      </c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51">
        <v>320426.36</v>
      </c>
      <c r="BY33" s="51"/>
      <c r="BZ33" s="51"/>
      <c r="CA33" s="51"/>
      <c r="CB33" s="51"/>
      <c r="CC33" s="51"/>
      <c r="CD33" s="51"/>
      <c r="CE33" s="51"/>
      <c r="CF33" s="81">
        <f t="shared" si="2"/>
        <v>2152173.64</v>
      </c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18">
        <f t="shared" si="3"/>
        <v>12.959085982366739</v>
      </c>
    </row>
    <row r="34" spans="1:103" s="18" customFormat="1" ht="69" customHeight="1">
      <c r="A34" s="55" t="s">
        <v>7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41" t="s">
        <v>242</v>
      </c>
      <c r="AG34" s="41"/>
      <c r="AH34" s="41"/>
      <c r="AI34" s="41"/>
      <c r="AJ34" s="41"/>
      <c r="AK34" s="41"/>
      <c r="AL34" s="41" t="s">
        <v>134</v>
      </c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2">
        <v>47800</v>
      </c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51">
        <v>-20360.88</v>
      </c>
      <c r="BY34" s="51"/>
      <c r="BZ34" s="51"/>
      <c r="CA34" s="51"/>
      <c r="CB34" s="51"/>
      <c r="CC34" s="51"/>
      <c r="CD34" s="51"/>
      <c r="CE34" s="51"/>
      <c r="CF34" s="81">
        <f>BB34-BX34</f>
        <v>68160.88</v>
      </c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18">
        <f t="shared" si="3"/>
        <v>-42.59598326359833</v>
      </c>
    </row>
    <row r="35" spans="1:103" s="18" customFormat="1" ht="12.75">
      <c r="A35" s="75" t="s">
        <v>251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49" t="s">
        <v>242</v>
      </c>
      <c r="AG35" s="49"/>
      <c r="AH35" s="49"/>
      <c r="AI35" s="49"/>
      <c r="AJ35" s="49"/>
      <c r="AK35" s="49"/>
      <c r="AL35" s="49" t="s">
        <v>252</v>
      </c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50">
        <f>BB36+BB48</f>
        <v>2589000</v>
      </c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79">
        <f>BX36+BX48</f>
        <v>147674.12</v>
      </c>
      <c r="BY35" s="79"/>
      <c r="BZ35" s="79"/>
      <c r="CA35" s="79"/>
      <c r="CB35" s="79"/>
      <c r="CC35" s="79"/>
      <c r="CD35" s="79"/>
      <c r="CE35" s="79"/>
      <c r="CF35" s="79">
        <f t="shared" si="2"/>
        <v>2441325.88</v>
      </c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18">
        <f t="shared" si="0"/>
        <v>5.703905755117806</v>
      </c>
    </row>
    <row r="36" spans="1:103" s="18" customFormat="1" ht="36" customHeight="1">
      <c r="A36" s="84" t="s">
        <v>253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49" t="s">
        <v>242</v>
      </c>
      <c r="AG36" s="49"/>
      <c r="AH36" s="49"/>
      <c r="AI36" s="49"/>
      <c r="AJ36" s="49"/>
      <c r="AK36" s="49"/>
      <c r="AL36" s="49" t="s">
        <v>323</v>
      </c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50">
        <f>BB37+BB44</f>
        <v>1990000</v>
      </c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3">
        <f>BX37+BX44</f>
        <v>126229.12000000001</v>
      </c>
      <c r="BY36" s="53"/>
      <c r="BZ36" s="53"/>
      <c r="CA36" s="53"/>
      <c r="CB36" s="53"/>
      <c r="CC36" s="53"/>
      <c r="CD36" s="53"/>
      <c r="CE36" s="53"/>
      <c r="CF36" s="79">
        <f t="shared" si="2"/>
        <v>1863770.88</v>
      </c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18">
        <f t="shared" si="0"/>
        <v>6.343171859296483</v>
      </c>
    </row>
    <row r="37" spans="1:103" s="18" customFormat="1" ht="46.5" customHeight="1">
      <c r="A37" s="84" t="s">
        <v>331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49" t="s">
        <v>242</v>
      </c>
      <c r="AG37" s="49"/>
      <c r="AH37" s="49"/>
      <c r="AI37" s="49"/>
      <c r="AJ37" s="49"/>
      <c r="AK37" s="49"/>
      <c r="AL37" s="49" t="s">
        <v>332</v>
      </c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50">
        <f>BB38</f>
        <v>1492500</v>
      </c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3">
        <f>BX38+BX42</f>
        <v>121232.32</v>
      </c>
      <c r="BY37" s="53"/>
      <c r="BZ37" s="53"/>
      <c r="CA37" s="53"/>
      <c r="CB37" s="53"/>
      <c r="CC37" s="53"/>
      <c r="CD37" s="53"/>
      <c r="CE37" s="53"/>
      <c r="CF37" s="79">
        <f t="shared" si="2"/>
        <v>1371267.68</v>
      </c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18">
        <f t="shared" si="0"/>
        <v>8.122768509212731</v>
      </c>
    </row>
    <row r="38" spans="1:103" s="18" customFormat="1" ht="40.5" customHeight="1">
      <c r="A38" s="55" t="s">
        <v>331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41" t="s">
        <v>242</v>
      </c>
      <c r="AG38" s="41"/>
      <c r="AH38" s="41"/>
      <c r="AI38" s="41"/>
      <c r="AJ38" s="41"/>
      <c r="AK38" s="41"/>
      <c r="AL38" s="41" t="s">
        <v>330</v>
      </c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2">
        <v>1492500</v>
      </c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51">
        <f>BX39+BX41+BX40</f>
        <v>121230.63</v>
      </c>
      <c r="BY38" s="51"/>
      <c r="BZ38" s="51"/>
      <c r="CA38" s="51"/>
      <c r="CB38" s="51"/>
      <c r="CC38" s="51"/>
      <c r="CD38" s="51"/>
      <c r="CE38" s="51"/>
      <c r="CF38" s="81">
        <f t="shared" si="2"/>
        <v>1371269.37</v>
      </c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18">
        <f t="shared" si="0"/>
        <v>8.12265527638191</v>
      </c>
    </row>
    <row r="39" spans="1:103" s="18" customFormat="1" ht="55.5" customHeight="1">
      <c r="A39" s="55" t="s">
        <v>33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41" t="s">
        <v>242</v>
      </c>
      <c r="AG39" s="41"/>
      <c r="AH39" s="41"/>
      <c r="AI39" s="41"/>
      <c r="AJ39" s="41"/>
      <c r="AK39" s="41"/>
      <c r="AL39" s="41" t="s">
        <v>153</v>
      </c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2" t="s">
        <v>250</v>
      </c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51">
        <v>120635.89</v>
      </c>
      <c r="BY39" s="51"/>
      <c r="BZ39" s="51"/>
      <c r="CA39" s="51"/>
      <c r="CB39" s="51"/>
      <c r="CC39" s="51"/>
      <c r="CD39" s="51"/>
      <c r="CE39" s="51"/>
      <c r="CF39" s="51">
        <f>-BX39</f>
        <v>-120635.89</v>
      </c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18" t="e">
        <f t="shared" si="0"/>
        <v>#VALUE!</v>
      </c>
    </row>
    <row r="40" spans="1:103" s="18" customFormat="1" ht="48" customHeight="1">
      <c r="A40" s="55" t="s">
        <v>196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41" t="s">
        <v>242</v>
      </c>
      <c r="AG40" s="41"/>
      <c r="AH40" s="41"/>
      <c r="AI40" s="41"/>
      <c r="AJ40" s="41"/>
      <c r="AK40" s="41"/>
      <c r="AL40" s="41" t="s">
        <v>195</v>
      </c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2" t="s">
        <v>250</v>
      </c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51">
        <v>144.74</v>
      </c>
      <c r="BY40" s="51"/>
      <c r="BZ40" s="51"/>
      <c r="CA40" s="51"/>
      <c r="CB40" s="51"/>
      <c r="CC40" s="51"/>
      <c r="CD40" s="51"/>
      <c r="CE40" s="51"/>
      <c r="CF40" s="51">
        <f>-BX40</f>
        <v>-144.74</v>
      </c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18" t="e">
        <f>BX40/BB40*100</f>
        <v>#VALUE!</v>
      </c>
    </row>
    <row r="41" spans="1:103" s="18" customFormat="1" ht="63.75" customHeight="1">
      <c r="A41" s="55" t="s">
        <v>34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41" t="s">
        <v>242</v>
      </c>
      <c r="AG41" s="41"/>
      <c r="AH41" s="41"/>
      <c r="AI41" s="41"/>
      <c r="AJ41" s="41"/>
      <c r="AK41" s="41"/>
      <c r="AL41" s="41" t="s">
        <v>95</v>
      </c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2" t="s">
        <v>250</v>
      </c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51">
        <v>450</v>
      </c>
      <c r="BY41" s="51"/>
      <c r="BZ41" s="51"/>
      <c r="CA41" s="51"/>
      <c r="CB41" s="51"/>
      <c r="CC41" s="51"/>
      <c r="CD41" s="51"/>
      <c r="CE41" s="51"/>
      <c r="CF41" s="51">
        <f>-BX41</f>
        <v>-450</v>
      </c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18" t="e">
        <f>BX41/BB41*100</f>
        <v>#VALUE!</v>
      </c>
    </row>
    <row r="42" spans="1:103" s="18" customFormat="1" ht="48" customHeight="1">
      <c r="A42" s="55" t="s">
        <v>209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41" t="s">
        <v>242</v>
      </c>
      <c r="AG42" s="41"/>
      <c r="AH42" s="41"/>
      <c r="AI42" s="41"/>
      <c r="AJ42" s="41"/>
      <c r="AK42" s="41"/>
      <c r="AL42" s="41" t="s">
        <v>73</v>
      </c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2" t="s">
        <v>250</v>
      </c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51">
        <f>BX43</f>
        <v>1.69</v>
      </c>
      <c r="BY42" s="51"/>
      <c r="BZ42" s="51"/>
      <c r="CA42" s="51"/>
      <c r="CB42" s="51"/>
      <c r="CC42" s="51"/>
      <c r="CD42" s="51"/>
      <c r="CE42" s="51"/>
      <c r="CF42" s="81">
        <f>BX42</f>
        <v>1.69</v>
      </c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18" t="e">
        <f>BX42/BB42*100</f>
        <v>#VALUE!</v>
      </c>
    </row>
    <row r="43" spans="1:103" s="18" customFormat="1" ht="54" customHeight="1">
      <c r="A43" s="108" t="s">
        <v>198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9" t="s">
        <v>242</v>
      </c>
      <c r="AG43" s="109"/>
      <c r="AH43" s="109"/>
      <c r="AI43" s="109"/>
      <c r="AJ43" s="109"/>
      <c r="AK43" s="109"/>
      <c r="AL43" s="109" t="s">
        <v>197</v>
      </c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42" t="s">
        <v>250</v>
      </c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51">
        <v>1.69</v>
      </c>
      <c r="BY43" s="51"/>
      <c r="BZ43" s="51"/>
      <c r="CA43" s="51"/>
      <c r="CB43" s="51"/>
      <c r="CC43" s="51"/>
      <c r="CD43" s="51"/>
      <c r="CE43" s="51"/>
      <c r="CF43" s="51">
        <f>-BX43</f>
        <v>-1.69</v>
      </c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18" t="e">
        <f>BX43/BB43*100</f>
        <v>#VALUE!</v>
      </c>
    </row>
    <row r="44" spans="1:103" s="18" customFormat="1" ht="48.75" customHeight="1">
      <c r="A44" s="84" t="s">
        <v>334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49" t="s">
        <v>242</v>
      </c>
      <c r="AG44" s="49"/>
      <c r="AH44" s="49"/>
      <c r="AI44" s="49"/>
      <c r="AJ44" s="49"/>
      <c r="AK44" s="49"/>
      <c r="AL44" s="49" t="s">
        <v>337</v>
      </c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50">
        <f>BB45</f>
        <v>497500</v>
      </c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3">
        <f>BX45</f>
        <v>4996.8</v>
      </c>
      <c r="BY44" s="53"/>
      <c r="BZ44" s="53"/>
      <c r="CA44" s="53"/>
      <c r="CB44" s="53"/>
      <c r="CC44" s="53"/>
      <c r="CD44" s="53"/>
      <c r="CE44" s="53"/>
      <c r="CF44" s="53">
        <f>BB44-BX44</f>
        <v>492503.2</v>
      </c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18">
        <f t="shared" si="0"/>
        <v>1.0043819095477386</v>
      </c>
    </row>
    <row r="45" spans="1:103" s="18" customFormat="1" ht="49.5" customHeight="1">
      <c r="A45" s="52" t="s">
        <v>334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41" t="s">
        <v>242</v>
      </c>
      <c r="AG45" s="41"/>
      <c r="AH45" s="41"/>
      <c r="AI45" s="41"/>
      <c r="AJ45" s="41"/>
      <c r="AK45" s="41"/>
      <c r="AL45" s="41" t="s">
        <v>18</v>
      </c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2">
        <v>497500</v>
      </c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51">
        <v>4996.8</v>
      </c>
      <c r="BY45" s="51"/>
      <c r="BZ45" s="51"/>
      <c r="CA45" s="51"/>
      <c r="CB45" s="51"/>
      <c r="CC45" s="51"/>
      <c r="CD45" s="51"/>
      <c r="CE45" s="51"/>
      <c r="CF45" s="51">
        <f>BB45-BX45</f>
        <v>492503.2</v>
      </c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18">
        <f t="shared" si="0"/>
        <v>1.0043819095477386</v>
      </c>
    </row>
    <row r="46" spans="1:103" s="18" customFormat="1" ht="72.75" customHeight="1">
      <c r="A46" s="52" t="s">
        <v>35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41" t="s">
        <v>242</v>
      </c>
      <c r="AG46" s="41"/>
      <c r="AH46" s="41"/>
      <c r="AI46" s="41"/>
      <c r="AJ46" s="41"/>
      <c r="AK46" s="41"/>
      <c r="AL46" s="41" t="s">
        <v>333</v>
      </c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2" t="s">
        <v>250</v>
      </c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51">
        <v>4996.8</v>
      </c>
      <c r="BY46" s="51"/>
      <c r="BZ46" s="51"/>
      <c r="CA46" s="51"/>
      <c r="CB46" s="51"/>
      <c r="CC46" s="51"/>
      <c r="CD46" s="51"/>
      <c r="CE46" s="51"/>
      <c r="CF46" s="51">
        <f>-BX46</f>
        <v>-4996.8</v>
      </c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18" t="e">
        <f t="shared" si="0"/>
        <v>#VALUE!</v>
      </c>
    </row>
    <row r="47" spans="1:103" s="18" customFormat="1" ht="77.25" customHeight="1" hidden="1">
      <c r="A47" s="52" t="s">
        <v>254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41" t="s">
        <v>242</v>
      </c>
      <c r="AG47" s="41"/>
      <c r="AH47" s="41"/>
      <c r="AI47" s="41"/>
      <c r="AJ47" s="41"/>
      <c r="AK47" s="41"/>
      <c r="AL47" s="41" t="s">
        <v>255</v>
      </c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2" t="s">
        <v>250</v>
      </c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51" t="s">
        <v>250</v>
      </c>
      <c r="BY47" s="51"/>
      <c r="BZ47" s="51"/>
      <c r="CA47" s="51"/>
      <c r="CB47" s="51"/>
      <c r="CC47" s="51"/>
      <c r="CD47" s="51"/>
      <c r="CE47" s="51"/>
      <c r="CF47" s="51" t="s">
        <v>250</v>
      </c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18" t="e">
        <f t="shared" si="0"/>
        <v>#VALUE!</v>
      </c>
    </row>
    <row r="48" spans="1:103" s="18" customFormat="1" ht="20.25" customHeight="1">
      <c r="A48" s="75" t="s">
        <v>256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49" t="s">
        <v>242</v>
      </c>
      <c r="AG48" s="49"/>
      <c r="AH48" s="49"/>
      <c r="AI48" s="49"/>
      <c r="AJ48" s="49"/>
      <c r="AK48" s="49"/>
      <c r="AL48" s="49" t="s">
        <v>143</v>
      </c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50">
        <f>BB49</f>
        <v>599000</v>
      </c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3">
        <f>BX49</f>
        <v>21445</v>
      </c>
      <c r="BY48" s="53"/>
      <c r="BZ48" s="53"/>
      <c r="CA48" s="53"/>
      <c r="CB48" s="53"/>
      <c r="CC48" s="53"/>
      <c r="CD48" s="53"/>
      <c r="CE48" s="53"/>
      <c r="CF48" s="53">
        <f>BB48-BX48</f>
        <v>577555</v>
      </c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18">
        <f t="shared" si="0"/>
        <v>3.5801335559265444</v>
      </c>
    </row>
    <row r="49" spans="1:103" s="18" customFormat="1" ht="20.25" customHeight="1">
      <c r="A49" s="78" t="s">
        <v>256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41" t="s">
        <v>242</v>
      </c>
      <c r="AG49" s="41"/>
      <c r="AH49" s="41"/>
      <c r="AI49" s="41"/>
      <c r="AJ49" s="41"/>
      <c r="AK49" s="41"/>
      <c r="AL49" s="41" t="s">
        <v>15</v>
      </c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2">
        <v>599000</v>
      </c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51">
        <f>BX50+BX51</f>
        <v>21445</v>
      </c>
      <c r="BY49" s="51"/>
      <c r="BZ49" s="51"/>
      <c r="CA49" s="51"/>
      <c r="CB49" s="51"/>
      <c r="CC49" s="51"/>
      <c r="CD49" s="51"/>
      <c r="CE49" s="51"/>
      <c r="CF49" s="51">
        <f>BB49-BX49</f>
        <v>577555</v>
      </c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18">
        <f t="shared" si="0"/>
        <v>3.5801335559265444</v>
      </c>
    </row>
    <row r="50" spans="1:103" s="18" customFormat="1" ht="48" customHeight="1">
      <c r="A50" s="90" t="s">
        <v>37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2"/>
      <c r="AF50" s="41" t="s">
        <v>242</v>
      </c>
      <c r="AG50" s="41"/>
      <c r="AH50" s="41"/>
      <c r="AI50" s="41"/>
      <c r="AJ50" s="41"/>
      <c r="AK50" s="41"/>
      <c r="AL50" s="41" t="s">
        <v>154</v>
      </c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2" t="s">
        <v>250</v>
      </c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51">
        <v>21440.15</v>
      </c>
      <c r="BY50" s="51"/>
      <c r="BZ50" s="51"/>
      <c r="CA50" s="51"/>
      <c r="CB50" s="51"/>
      <c r="CC50" s="51"/>
      <c r="CD50" s="51"/>
      <c r="CE50" s="51"/>
      <c r="CF50" s="51">
        <f>-BX50</f>
        <v>-21440.15</v>
      </c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18" t="e">
        <f t="shared" si="0"/>
        <v>#VALUE!</v>
      </c>
    </row>
    <row r="51" spans="1:103" s="18" customFormat="1" ht="33" customHeight="1">
      <c r="A51" s="90" t="s">
        <v>36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2"/>
      <c r="AF51" s="41" t="s">
        <v>242</v>
      </c>
      <c r="AG51" s="41"/>
      <c r="AH51" s="41"/>
      <c r="AI51" s="41"/>
      <c r="AJ51" s="41"/>
      <c r="AK51" s="41"/>
      <c r="AL51" s="41" t="s">
        <v>38</v>
      </c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2" t="s">
        <v>250</v>
      </c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51">
        <v>4.85</v>
      </c>
      <c r="BY51" s="51"/>
      <c r="BZ51" s="51"/>
      <c r="CA51" s="51"/>
      <c r="CB51" s="51"/>
      <c r="CC51" s="51"/>
      <c r="CD51" s="51"/>
      <c r="CE51" s="51"/>
      <c r="CF51" s="51">
        <f>-BX51</f>
        <v>-4.85</v>
      </c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18" t="e">
        <f t="shared" si="0"/>
        <v>#VALUE!</v>
      </c>
    </row>
    <row r="52" spans="1:103" s="18" customFormat="1" ht="26.25" customHeight="1">
      <c r="A52" s="75" t="s">
        <v>257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49" t="s">
        <v>242</v>
      </c>
      <c r="AG52" s="49"/>
      <c r="AH52" s="49"/>
      <c r="AI52" s="49"/>
      <c r="AJ52" s="49"/>
      <c r="AK52" s="49"/>
      <c r="AL52" s="49" t="s">
        <v>258</v>
      </c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50">
        <f>BB53+BB58</f>
        <v>12088100</v>
      </c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3">
        <f>BX53+BX58</f>
        <v>1138924.15</v>
      </c>
      <c r="BY52" s="53"/>
      <c r="BZ52" s="53"/>
      <c r="CA52" s="53"/>
      <c r="CB52" s="53"/>
      <c r="CC52" s="53"/>
      <c r="CD52" s="53"/>
      <c r="CE52" s="53"/>
      <c r="CF52" s="53">
        <f>BB52-BX52</f>
        <v>10949175.85</v>
      </c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18">
        <f t="shared" si="0"/>
        <v>9.421862410138896</v>
      </c>
    </row>
    <row r="53" spans="1:103" s="18" customFormat="1" ht="27.75" customHeight="1">
      <c r="A53" s="75" t="s">
        <v>259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49" t="s">
        <v>242</v>
      </c>
      <c r="AG53" s="49"/>
      <c r="AH53" s="49"/>
      <c r="AI53" s="49"/>
      <c r="AJ53" s="49"/>
      <c r="AK53" s="49"/>
      <c r="AL53" s="49" t="s">
        <v>260</v>
      </c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50">
        <f>BB54</f>
        <v>2159800</v>
      </c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3">
        <f>BX54</f>
        <v>35320.759999999995</v>
      </c>
      <c r="BY53" s="53"/>
      <c r="BZ53" s="53"/>
      <c r="CA53" s="53"/>
      <c r="CB53" s="53"/>
      <c r="CC53" s="53"/>
      <c r="CD53" s="53"/>
      <c r="CE53" s="53"/>
      <c r="CF53" s="53">
        <f>BB53-BX53</f>
        <v>2124479.24</v>
      </c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18">
        <f t="shared" si="0"/>
        <v>1.6353717936846</v>
      </c>
    </row>
    <row r="54" spans="1:103" s="18" customFormat="1" ht="48" customHeight="1">
      <c r="A54" s="55" t="s">
        <v>19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41" t="s">
        <v>242</v>
      </c>
      <c r="AG54" s="41"/>
      <c r="AH54" s="41"/>
      <c r="AI54" s="41"/>
      <c r="AJ54" s="41"/>
      <c r="AK54" s="41"/>
      <c r="AL54" s="41" t="s">
        <v>261</v>
      </c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2">
        <v>2159800</v>
      </c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51">
        <f>BX55+BX56+BX57</f>
        <v>35320.759999999995</v>
      </c>
      <c r="BY54" s="51"/>
      <c r="BZ54" s="51"/>
      <c r="CA54" s="51"/>
      <c r="CB54" s="51"/>
      <c r="CC54" s="51"/>
      <c r="CD54" s="51"/>
      <c r="CE54" s="51"/>
      <c r="CF54" s="51">
        <f>BB54-BX54</f>
        <v>2124479.24</v>
      </c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18">
        <f t="shared" si="0"/>
        <v>1.6353717936846</v>
      </c>
    </row>
    <row r="55" spans="1:103" s="18" customFormat="1" ht="74.25" customHeight="1">
      <c r="A55" s="55" t="s">
        <v>41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41" t="s">
        <v>242</v>
      </c>
      <c r="AG55" s="41"/>
      <c r="AH55" s="41"/>
      <c r="AI55" s="41"/>
      <c r="AJ55" s="41"/>
      <c r="AK55" s="41"/>
      <c r="AL55" s="41" t="s">
        <v>262</v>
      </c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2" t="s">
        <v>250</v>
      </c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51">
        <v>33545.49</v>
      </c>
      <c r="BY55" s="51"/>
      <c r="BZ55" s="51"/>
      <c r="CA55" s="51"/>
      <c r="CB55" s="51"/>
      <c r="CC55" s="51"/>
      <c r="CD55" s="51"/>
      <c r="CE55" s="51"/>
      <c r="CF55" s="51">
        <f>CZ55-BX55</f>
        <v>-33545.49</v>
      </c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18" t="e">
        <f t="shared" si="0"/>
        <v>#VALUE!</v>
      </c>
    </row>
    <row r="56" spans="1:103" s="18" customFormat="1" ht="51.75" customHeight="1">
      <c r="A56" s="55" t="s">
        <v>42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41" t="s">
        <v>242</v>
      </c>
      <c r="AG56" s="41"/>
      <c r="AH56" s="41"/>
      <c r="AI56" s="41"/>
      <c r="AJ56" s="41"/>
      <c r="AK56" s="41"/>
      <c r="AL56" s="41" t="s">
        <v>39</v>
      </c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2" t="s">
        <v>250</v>
      </c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51">
        <v>1735.95</v>
      </c>
      <c r="BY56" s="51"/>
      <c r="BZ56" s="51"/>
      <c r="CA56" s="51"/>
      <c r="CB56" s="51"/>
      <c r="CC56" s="51"/>
      <c r="CD56" s="51"/>
      <c r="CE56" s="51"/>
      <c r="CF56" s="51">
        <f>CZ56-BX56</f>
        <v>-1735.95</v>
      </c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18" t="e">
        <f t="shared" si="0"/>
        <v>#VALUE!</v>
      </c>
    </row>
    <row r="57" spans="1:103" s="18" customFormat="1" ht="51.75" customHeight="1">
      <c r="A57" s="107" t="s">
        <v>51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41" t="s">
        <v>242</v>
      </c>
      <c r="AG57" s="41"/>
      <c r="AH57" s="41"/>
      <c r="AI57" s="41"/>
      <c r="AJ57" s="41"/>
      <c r="AK57" s="41"/>
      <c r="AL57" s="41" t="s">
        <v>40</v>
      </c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2" t="s">
        <v>250</v>
      </c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51">
        <v>39.32</v>
      </c>
      <c r="BY57" s="51"/>
      <c r="BZ57" s="51"/>
      <c r="CA57" s="51"/>
      <c r="CB57" s="51"/>
      <c r="CC57" s="51"/>
      <c r="CD57" s="51"/>
      <c r="CE57" s="51"/>
      <c r="CF57" s="51">
        <f>CZ57-BX57</f>
        <v>-39.32</v>
      </c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18" t="e">
        <f>BX57/BB57*100</f>
        <v>#VALUE!</v>
      </c>
    </row>
    <row r="58" spans="1:103" s="18" customFormat="1" ht="19.5" customHeight="1">
      <c r="A58" s="75" t="s">
        <v>263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49" t="s">
        <v>242</v>
      </c>
      <c r="AG58" s="49"/>
      <c r="AH58" s="49"/>
      <c r="AI58" s="49"/>
      <c r="AJ58" s="49"/>
      <c r="AK58" s="49"/>
      <c r="AL58" s="49" t="s">
        <v>267</v>
      </c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50">
        <f>BB59+BB63</f>
        <v>9928300</v>
      </c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3">
        <f>BX59+BX63</f>
        <v>1103603.39</v>
      </c>
      <c r="BY58" s="53"/>
      <c r="BZ58" s="53"/>
      <c r="CA58" s="53"/>
      <c r="CB58" s="53"/>
      <c r="CC58" s="53"/>
      <c r="CD58" s="53"/>
      <c r="CE58" s="53"/>
      <c r="CF58" s="53">
        <f>BB58-BX58</f>
        <v>8824696.61</v>
      </c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18">
        <f t="shared" si="0"/>
        <v>11.11573371070576</v>
      </c>
    </row>
    <row r="59" spans="1:103" s="18" customFormat="1" ht="32.25" customHeight="1">
      <c r="A59" s="100" t="s">
        <v>177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2"/>
      <c r="AF59" s="49" t="s">
        <v>242</v>
      </c>
      <c r="AG59" s="49"/>
      <c r="AH59" s="49"/>
      <c r="AI59" s="49"/>
      <c r="AJ59" s="49"/>
      <c r="AK59" s="49"/>
      <c r="AL59" s="49" t="s">
        <v>178</v>
      </c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50">
        <f>BB60</f>
        <v>3080800</v>
      </c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3">
        <f>BX60</f>
        <v>791264.83</v>
      </c>
      <c r="BY59" s="53"/>
      <c r="BZ59" s="53"/>
      <c r="CA59" s="53"/>
      <c r="CB59" s="53"/>
      <c r="CC59" s="53"/>
      <c r="CD59" s="53"/>
      <c r="CE59" s="53"/>
      <c r="CF59" s="53">
        <f>BB59-BX59</f>
        <v>2289535.17</v>
      </c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18">
        <f>BX59/BB59*100</f>
        <v>25.68374545572578</v>
      </c>
    </row>
    <row r="60" spans="1:103" s="18" customFormat="1" ht="48" customHeight="1">
      <c r="A60" s="100" t="s">
        <v>179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2"/>
      <c r="AF60" s="49" t="s">
        <v>242</v>
      </c>
      <c r="AG60" s="49"/>
      <c r="AH60" s="49"/>
      <c r="AI60" s="49"/>
      <c r="AJ60" s="49"/>
      <c r="AK60" s="49"/>
      <c r="AL60" s="49" t="s">
        <v>208</v>
      </c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50">
        <v>3080800</v>
      </c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3">
        <f>BX61+BX62</f>
        <v>791264.83</v>
      </c>
      <c r="BY60" s="53"/>
      <c r="BZ60" s="53"/>
      <c r="CA60" s="53"/>
      <c r="CB60" s="53"/>
      <c r="CC60" s="53"/>
      <c r="CD60" s="53"/>
      <c r="CE60" s="53"/>
      <c r="CF60" s="53">
        <f>BB60-BX60</f>
        <v>2289535.17</v>
      </c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18">
        <f t="shared" si="0"/>
        <v>25.68374545572578</v>
      </c>
    </row>
    <row r="61" spans="1:103" s="18" customFormat="1" ht="59.25" customHeight="1">
      <c r="A61" s="52" t="s">
        <v>176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41" t="s">
        <v>242</v>
      </c>
      <c r="AG61" s="41"/>
      <c r="AH61" s="41"/>
      <c r="AI61" s="41"/>
      <c r="AJ61" s="41"/>
      <c r="AK61" s="41"/>
      <c r="AL61" s="41" t="s">
        <v>175</v>
      </c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2" t="s">
        <v>250</v>
      </c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51">
        <v>791155.5</v>
      </c>
      <c r="BY61" s="51"/>
      <c r="BZ61" s="51"/>
      <c r="CA61" s="51"/>
      <c r="CB61" s="51"/>
      <c r="CC61" s="51"/>
      <c r="CD61" s="51"/>
      <c r="CE61" s="51"/>
      <c r="CF61" s="51">
        <f>CX61-BX61</f>
        <v>-791155.5</v>
      </c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18" t="e">
        <f t="shared" si="0"/>
        <v>#VALUE!</v>
      </c>
    </row>
    <row r="62" spans="1:103" s="18" customFormat="1" ht="45" customHeight="1">
      <c r="A62" s="104" t="s">
        <v>203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6"/>
      <c r="AF62" s="41" t="s">
        <v>242</v>
      </c>
      <c r="AG62" s="41"/>
      <c r="AH62" s="41"/>
      <c r="AI62" s="41"/>
      <c r="AJ62" s="41"/>
      <c r="AK62" s="41"/>
      <c r="AL62" s="41" t="s">
        <v>199</v>
      </c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2" t="s">
        <v>250</v>
      </c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51">
        <v>109.33</v>
      </c>
      <c r="BY62" s="51"/>
      <c r="BZ62" s="51"/>
      <c r="CA62" s="51"/>
      <c r="CB62" s="51"/>
      <c r="CC62" s="51"/>
      <c r="CD62" s="51"/>
      <c r="CE62" s="51"/>
      <c r="CF62" s="51">
        <f>CX62-BX62</f>
        <v>-109.33</v>
      </c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18" t="e">
        <f>BX62/BB62*100</f>
        <v>#VALUE!</v>
      </c>
    </row>
    <row r="63" spans="1:103" s="18" customFormat="1" ht="33.75" customHeight="1">
      <c r="A63" s="100" t="s">
        <v>184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2"/>
      <c r="AF63" s="49" t="s">
        <v>242</v>
      </c>
      <c r="AG63" s="49"/>
      <c r="AH63" s="49"/>
      <c r="AI63" s="49"/>
      <c r="AJ63" s="49"/>
      <c r="AK63" s="49"/>
      <c r="AL63" s="49" t="s">
        <v>180</v>
      </c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50">
        <f>BB64</f>
        <v>6847500</v>
      </c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3">
        <f>BX64</f>
        <v>312338.56</v>
      </c>
      <c r="BY63" s="53"/>
      <c r="BZ63" s="53"/>
      <c r="CA63" s="53"/>
      <c r="CB63" s="53"/>
      <c r="CC63" s="53"/>
      <c r="CD63" s="53"/>
      <c r="CE63" s="53"/>
      <c r="CF63" s="53">
        <f>BB63-BX63</f>
        <v>6535161.44</v>
      </c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18">
        <f t="shared" si="0"/>
        <v>4.561351734209565</v>
      </c>
    </row>
    <row r="64" spans="1:103" s="18" customFormat="1" ht="48.75" customHeight="1">
      <c r="A64" s="103" t="s">
        <v>185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49" t="s">
        <v>242</v>
      </c>
      <c r="AG64" s="49"/>
      <c r="AH64" s="49"/>
      <c r="AI64" s="49"/>
      <c r="AJ64" s="49"/>
      <c r="AK64" s="49"/>
      <c r="AL64" s="49" t="s">
        <v>181</v>
      </c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50">
        <v>6847500</v>
      </c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3">
        <f>BX65+BX66+BX68+BX69</f>
        <v>312338.56</v>
      </c>
      <c r="BY64" s="53"/>
      <c r="BZ64" s="53"/>
      <c r="CA64" s="53"/>
      <c r="CB64" s="53"/>
      <c r="CC64" s="53"/>
      <c r="CD64" s="53"/>
      <c r="CE64" s="53"/>
      <c r="CF64" s="53">
        <f>BB64-BX64</f>
        <v>6535161.44</v>
      </c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18">
        <f t="shared" si="0"/>
        <v>4.561351734209565</v>
      </c>
    </row>
    <row r="65" spans="1:103" s="18" customFormat="1" ht="62.25" customHeight="1">
      <c r="A65" s="52" t="s">
        <v>186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41" t="s">
        <v>242</v>
      </c>
      <c r="AG65" s="41"/>
      <c r="AH65" s="41"/>
      <c r="AI65" s="41"/>
      <c r="AJ65" s="41"/>
      <c r="AK65" s="41"/>
      <c r="AL65" s="41" t="s">
        <v>182</v>
      </c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2" t="s">
        <v>250</v>
      </c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51">
        <v>310258.26</v>
      </c>
      <c r="BY65" s="51"/>
      <c r="BZ65" s="51"/>
      <c r="CA65" s="51"/>
      <c r="CB65" s="51"/>
      <c r="CC65" s="51"/>
      <c r="CD65" s="51"/>
      <c r="CE65" s="51"/>
      <c r="CF65" s="51">
        <f>CZ65-BX65</f>
        <v>-310258.26</v>
      </c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18" t="e">
        <f t="shared" si="0"/>
        <v>#VALUE!</v>
      </c>
    </row>
    <row r="66" spans="1:103" s="18" customFormat="1" ht="42" customHeight="1">
      <c r="A66" s="52" t="s">
        <v>187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41" t="s">
        <v>242</v>
      </c>
      <c r="AG66" s="41"/>
      <c r="AH66" s="41"/>
      <c r="AI66" s="41"/>
      <c r="AJ66" s="41"/>
      <c r="AK66" s="41"/>
      <c r="AL66" s="41" t="s">
        <v>183</v>
      </c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2" t="s">
        <v>250</v>
      </c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51">
        <v>3048.54</v>
      </c>
      <c r="BY66" s="51"/>
      <c r="BZ66" s="51"/>
      <c r="CA66" s="51"/>
      <c r="CB66" s="51"/>
      <c r="CC66" s="51"/>
      <c r="CD66" s="51"/>
      <c r="CE66" s="51"/>
      <c r="CF66" s="51">
        <f>CZ66-BX66</f>
        <v>-3048.54</v>
      </c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18" t="e">
        <f t="shared" si="0"/>
        <v>#VALUE!</v>
      </c>
    </row>
    <row r="67" spans="1:103" s="18" customFormat="1" ht="77.25" customHeight="1" hidden="1">
      <c r="A67" s="52" t="s">
        <v>269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41" t="s">
        <v>242</v>
      </c>
      <c r="AG67" s="41"/>
      <c r="AH67" s="41"/>
      <c r="AI67" s="41"/>
      <c r="AJ67" s="41"/>
      <c r="AK67" s="41"/>
      <c r="AL67" s="41" t="s">
        <v>270</v>
      </c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2" t="s">
        <v>250</v>
      </c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51" t="s">
        <v>250</v>
      </c>
      <c r="BY67" s="51"/>
      <c r="BZ67" s="51"/>
      <c r="CA67" s="51"/>
      <c r="CB67" s="51"/>
      <c r="CC67" s="51"/>
      <c r="CD67" s="51"/>
      <c r="CE67" s="51"/>
      <c r="CF67" s="51" t="s">
        <v>250</v>
      </c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18" t="e">
        <f aca="true" t="shared" si="4" ref="CY67:CY101">BX67/BB67*100</f>
        <v>#VALUE!</v>
      </c>
    </row>
    <row r="68" spans="1:103" s="18" customFormat="1" ht="62.25" customHeight="1">
      <c r="A68" s="52" t="s">
        <v>202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41" t="s">
        <v>242</v>
      </c>
      <c r="AG68" s="41"/>
      <c r="AH68" s="41"/>
      <c r="AI68" s="41"/>
      <c r="AJ68" s="41"/>
      <c r="AK68" s="41"/>
      <c r="AL68" s="41" t="s">
        <v>200</v>
      </c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2" t="s">
        <v>250</v>
      </c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51">
        <v>-1000</v>
      </c>
      <c r="BY68" s="51"/>
      <c r="BZ68" s="51"/>
      <c r="CA68" s="51"/>
      <c r="CB68" s="51"/>
      <c r="CC68" s="51"/>
      <c r="CD68" s="51"/>
      <c r="CE68" s="51"/>
      <c r="CF68" s="51">
        <f>CZ68-BX68</f>
        <v>1000</v>
      </c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18" t="e">
        <f t="shared" si="4"/>
        <v>#VALUE!</v>
      </c>
    </row>
    <row r="69" spans="1:103" s="18" customFormat="1" ht="42" customHeight="1">
      <c r="A69" s="52" t="s">
        <v>204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41" t="s">
        <v>242</v>
      </c>
      <c r="AG69" s="41"/>
      <c r="AH69" s="41"/>
      <c r="AI69" s="41"/>
      <c r="AJ69" s="41"/>
      <c r="AK69" s="41"/>
      <c r="AL69" s="41" t="s">
        <v>201</v>
      </c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2" t="s">
        <v>250</v>
      </c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51">
        <v>31.76</v>
      </c>
      <c r="BY69" s="51"/>
      <c r="BZ69" s="51"/>
      <c r="CA69" s="51"/>
      <c r="CB69" s="51"/>
      <c r="CC69" s="51"/>
      <c r="CD69" s="51"/>
      <c r="CE69" s="51"/>
      <c r="CF69" s="51">
        <f>CZ69-BX69</f>
        <v>-31.76</v>
      </c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18" t="e">
        <f t="shared" si="4"/>
        <v>#VALUE!</v>
      </c>
    </row>
    <row r="70" spans="1:103" s="18" customFormat="1" ht="47.25" customHeight="1">
      <c r="A70" s="84" t="s">
        <v>271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49" t="s">
        <v>242</v>
      </c>
      <c r="AG70" s="49"/>
      <c r="AH70" s="49"/>
      <c r="AI70" s="49"/>
      <c r="AJ70" s="49"/>
      <c r="AK70" s="49"/>
      <c r="AL70" s="49" t="s">
        <v>272</v>
      </c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50">
        <f>BB71+BB76</f>
        <v>578800</v>
      </c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3">
        <f>BX71</f>
        <v>172972.99</v>
      </c>
      <c r="BY70" s="53"/>
      <c r="BZ70" s="53"/>
      <c r="CA70" s="53"/>
      <c r="CB70" s="53"/>
      <c r="CC70" s="53"/>
      <c r="CD70" s="53"/>
      <c r="CE70" s="53"/>
      <c r="CF70" s="53">
        <f>BB70-BX70</f>
        <v>405827.01</v>
      </c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18">
        <f t="shared" si="4"/>
        <v>29.884759847961295</v>
      </c>
    </row>
    <row r="71" spans="1:103" s="18" customFormat="1" ht="93" customHeight="1">
      <c r="A71" s="84" t="s">
        <v>17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41" t="s">
        <v>242</v>
      </c>
      <c r="AG71" s="41"/>
      <c r="AH71" s="41"/>
      <c r="AI71" s="41"/>
      <c r="AJ71" s="41"/>
      <c r="AK71" s="41"/>
      <c r="AL71" s="49" t="s">
        <v>155</v>
      </c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50">
        <f>BB74+BB72</f>
        <v>533800</v>
      </c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3">
        <f>BX73</f>
        <v>172972.99</v>
      </c>
      <c r="BY71" s="53"/>
      <c r="BZ71" s="53"/>
      <c r="CA71" s="53"/>
      <c r="CB71" s="53"/>
      <c r="CC71" s="53"/>
      <c r="CD71" s="53"/>
      <c r="CE71" s="53"/>
      <c r="CF71" s="53">
        <f>BB71-BX71</f>
        <v>360827.01</v>
      </c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18">
        <f t="shared" si="4"/>
        <v>32.404082053203446</v>
      </c>
    </row>
    <row r="72" spans="1:103" s="18" customFormat="1" ht="87.75" customHeight="1">
      <c r="A72" s="90" t="s">
        <v>8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2"/>
      <c r="AF72" s="43" t="s">
        <v>242</v>
      </c>
      <c r="AG72" s="44"/>
      <c r="AH72" s="44"/>
      <c r="AI72" s="44"/>
      <c r="AJ72" s="44"/>
      <c r="AK72" s="45"/>
      <c r="AL72" s="43" t="s">
        <v>335</v>
      </c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5"/>
      <c r="BB72" s="46">
        <f>BB73</f>
        <v>349000</v>
      </c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59">
        <f>BX73</f>
        <v>172972.99</v>
      </c>
      <c r="BY72" s="60"/>
      <c r="BZ72" s="60"/>
      <c r="CA72" s="60"/>
      <c r="CB72" s="60"/>
      <c r="CC72" s="60"/>
      <c r="CD72" s="60"/>
      <c r="CE72" s="61"/>
      <c r="CF72" s="59">
        <f>BB72-BX72</f>
        <v>176027.01</v>
      </c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1"/>
      <c r="CY72" s="18">
        <f>BX72/BB72*100</f>
        <v>49.56246131805157</v>
      </c>
    </row>
    <row r="73" spans="1:103" s="18" customFormat="1" ht="87.75" customHeight="1">
      <c r="A73" s="90" t="s">
        <v>9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2"/>
      <c r="AF73" s="43" t="s">
        <v>242</v>
      </c>
      <c r="AG73" s="44"/>
      <c r="AH73" s="44"/>
      <c r="AI73" s="44"/>
      <c r="AJ73" s="44"/>
      <c r="AK73" s="45"/>
      <c r="AL73" s="43" t="s">
        <v>336</v>
      </c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5"/>
      <c r="BB73" s="46">
        <v>349000</v>
      </c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59">
        <v>172972.99</v>
      </c>
      <c r="BY73" s="60"/>
      <c r="BZ73" s="60"/>
      <c r="CA73" s="60"/>
      <c r="CB73" s="60"/>
      <c r="CC73" s="60"/>
      <c r="CD73" s="60"/>
      <c r="CE73" s="61"/>
      <c r="CF73" s="59">
        <f>BB73-BX73</f>
        <v>176027.01</v>
      </c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1"/>
      <c r="CY73" s="18">
        <f>BX73/BB73*100</f>
        <v>49.56246131805157</v>
      </c>
    </row>
    <row r="74" spans="1:103" s="18" customFormat="1" ht="48" customHeight="1">
      <c r="A74" s="89" t="s">
        <v>11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49" t="s">
        <v>242</v>
      </c>
      <c r="AG74" s="49"/>
      <c r="AH74" s="49"/>
      <c r="AI74" s="49"/>
      <c r="AJ74" s="49"/>
      <c r="AK74" s="49"/>
      <c r="AL74" s="41" t="s">
        <v>12</v>
      </c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2">
        <f>BB75</f>
        <v>184800</v>
      </c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51" t="str">
        <f>BX75</f>
        <v>-</v>
      </c>
      <c r="BY74" s="51"/>
      <c r="BZ74" s="51"/>
      <c r="CA74" s="51"/>
      <c r="CB74" s="51"/>
      <c r="CC74" s="51"/>
      <c r="CD74" s="51"/>
      <c r="CE74" s="51"/>
      <c r="CF74" s="51">
        <f>CF75</f>
        <v>184800</v>
      </c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18" t="e">
        <f>BX74/BB74*100</f>
        <v>#VALUE!</v>
      </c>
    </row>
    <row r="75" spans="1:103" s="18" customFormat="1" ht="48" customHeight="1">
      <c r="A75" s="89" t="s">
        <v>10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49" t="s">
        <v>242</v>
      </c>
      <c r="AG75" s="49"/>
      <c r="AH75" s="49"/>
      <c r="AI75" s="49"/>
      <c r="AJ75" s="49"/>
      <c r="AK75" s="49"/>
      <c r="AL75" s="41" t="s">
        <v>13</v>
      </c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2">
        <v>184800</v>
      </c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51" t="s">
        <v>250</v>
      </c>
      <c r="BY75" s="51"/>
      <c r="BZ75" s="51"/>
      <c r="CA75" s="51"/>
      <c r="CB75" s="51"/>
      <c r="CC75" s="51"/>
      <c r="CD75" s="51"/>
      <c r="CE75" s="51"/>
      <c r="CF75" s="51">
        <f>BB75</f>
        <v>184800</v>
      </c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18" t="e">
        <f>BX75/BB75*100</f>
        <v>#VALUE!</v>
      </c>
    </row>
    <row r="76" spans="1:103" s="19" customFormat="1" ht="48.75" customHeight="1">
      <c r="A76" s="93" t="s">
        <v>158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49" t="s">
        <v>242</v>
      </c>
      <c r="AG76" s="49"/>
      <c r="AH76" s="49"/>
      <c r="AI76" s="49"/>
      <c r="AJ76" s="49"/>
      <c r="AK76" s="49"/>
      <c r="AL76" s="49" t="s">
        <v>159</v>
      </c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50">
        <f>BB77</f>
        <v>45000</v>
      </c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3" t="str">
        <f>BX77</f>
        <v>-</v>
      </c>
      <c r="BY76" s="53"/>
      <c r="BZ76" s="53"/>
      <c r="CA76" s="53"/>
      <c r="CB76" s="53"/>
      <c r="CC76" s="53"/>
      <c r="CD76" s="53"/>
      <c r="CE76" s="53"/>
      <c r="CF76" s="51">
        <f>BB76</f>
        <v>45000</v>
      </c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18" t="e">
        <f t="shared" si="4"/>
        <v>#VALUE!</v>
      </c>
    </row>
    <row r="77" spans="1:103" s="18" customFormat="1" ht="48" customHeight="1">
      <c r="A77" s="89" t="s">
        <v>162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49" t="s">
        <v>242</v>
      </c>
      <c r="AG77" s="49"/>
      <c r="AH77" s="49"/>
      <c r="AI77" s="49"/>
      <c r="AJ77" s="49"/>
      <c r="AK77" s="49"/>
      <c r="AL77" s="41" t="s">
        <v>160</v>
      </c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2">
        <f>BB78</f>
        <v>45000</v>
      </c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51" t="str">
        <f>BX78</f>
        <v>-</v>
      </c>
      <c r="BY77" s="51"/>
      <c r="BZ77" s="51"/>
      <c r="CA77" s="51"/>
      <c r="CB77" s="51"/>
      <c r="CC77" s="51"/>
      <c r="CD77" s="51"/>
      <c r="CE77" s="51"/>
      <c r="CF77" s="51">
        <f>CF78</f>
        <v>45000</v>
      </c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18" t="e">
        <f t="shared" si="4"/>
        <v>#VALUE!</v>
      </c>
    </row>
    <row r="78" spans="1:103" s="18" customFormat="1" ht="60.75" customHeight="1">
      <c r="A78" s="89" t="s">
        <v>161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49" t="s">
        <v>242</v>
      </c>
      <c r="AG78" s="49"/>
      <c r="AH78" s="49"/>
      <c r="AI78" s="49"/>
      <c r="AJ78" s="49"/>
      <c r="AK78" s="49"/>
      <c r="AL78" s="41" t="s">
        <v>157</v>
      </c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2">
        <v>45000</v>
      </c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51" t="s">
        <v>250</v>
      </c>
      <c r="BY78" s="51"/>
      <c r="BZ78" s="51"/>
      <c r="CA78" s="51"/>
      <c r="CB78" s="51"/>
      <c r="CC78" s="51"/>
      <c r="CD78" s="51"/>
      <c r="CE78" s="51"/>
      <c r="CF78" s="51">
        <f>BB78</f>
        <v>45000</v>
      </c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18" t="e">
        <f t="shared" si="4"/>
        <v>#VALUE!</v>
      </c>
    </row>
    <row r="79" spans="1:103" s="19" customFormat="1" ht="28.5" customHeight="1">
      <c r="A79" s="93" t="s">
        <v>16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49" t="s">
        <v>242</v>
      </c>
      <c r="AG79" s="49"/>
      <c r="AH79" s="49"/>
      <c r="AI79" s="49"/>
      <c r="AJ79" s="49"/>
      <c r="AK79" s="49"/>
      <c r="AL79" s="49" t="s">
        <v>14</v>
      </c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50">
        <f>BB80</f>
        <v>12000</v>
      </c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3" t="str">
        <f>BX80</f>
        <v>-</v>
      </c>
      <c r="BY79" s="53"/>
      <c r="BZ79" s="53"/>
      <c r="CA79" s="53"/>
      <c r="CB79" s="53"/>
      <c r="CC79" s="53"/>
      <c r="CD79" s="53"/>
      <c r="CE79" s="53"/>
      <c r="CF79" s="53">
        <f>BB79</f>
        <v>12000</v>
      </c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18" t="e">
        <f>BX79/BB79*100</f>
        <v>#VALUE!</v>
      </c>
    </row>
    <row r="80" spans="1:103" s="18" customFormat="1" ht="31.5" customHeight="1">
      <c r="A80" s="89" t="s">
        <v>207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41" t="s">
        <v>242</v>
      </c>
      <c r="AG80" s="41"/>
      <c r="AH80" s="41"/>
      <c r="AI80" s="41"/>
      <c r="AJ80" s="41"/>
      <c r="AK80" s="41"/>
      <c r="AL80" s="41" t="s">
        <v>188</v>
      </c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2">
        <f>BB81</f>
        <v>12000</v>
      </c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51" t="s">
        <v>250</v>
      </c>
      <c r="BY80" s="51"/>
      <c r="BZ80" s="51"/>
      <c r="CA80" s="51"/>
      <c r="CB80" s="51"/>
      <c r="CC80" s="51"/>
      <c r="CD80" s="51"/>
      <c r="CE80" s="51"/>
      <c r="CF80" s="51">
        <f>BB80</f>
        <v>12000</v>
      </c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18" t="e">
        <f>BX80/BB80*100</f>
        <v>#VALUE!</v>
      </c>
    </row>
    <row r="81" spans="1:103" s="18" customFormat="1" ht="74.25" customHeight="1">
      <c r="A81" s="89" t="s">
        <v>206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41" t="s">
        <v>242</v>
      </c>
      <c r="AG81" s="41"/>
      <c r="AH81" s="41"/>
      <c r="AI81" s="41"/>
      <c r="AJ81" s="41"/>
      <c r="AK81" s="41"/>
      <c r="AL81" s="41" t="s">
        <v>205</v>
      </c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2">
        <v>12000</v>
      </c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51" t="s">
        <v>250</v>
      </c>
      <c r="BY81" s="51"/>
      <c r="BZ81" s="51"/>
      <c r="CA81" s="51"/>
      <c r="CB81" s="51"/>
      <c r="CC81" s="51"/>
      <c r="CD81" s="51"/>
      <c r="CE81" s="51"/>
      <c r="CF81" s="51">
        <f>BB81</f>
        <v>12000</v>
      </c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18" t="e">
        <f>BX81/BB81*100</f>
        <v>#VALUE!</v>
      </c>
    </row>
    <row r="82" spans="1:103" s="19" customFormat="1" ht="28.5" customHeight="1">
      <c r="A82" s="93" t="s">
        <v>325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49" t="s">
        <v>242</v>
      </c>
      <c r="AG82" s="49"/>
      <c r="AH82" s="49"/>
      <c r="AI82" s="49"/>
      <c r="AJ82" s="49"/>
      <c r="AK82" s="49"/>
      <c r="AL82" s="49" t="s">
        <v>324</v>
      </c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50">
        <f>BB83</f>
        <v>62000</v>
      </c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3">
        <f>BX83</f>
        <v>6600</v>
      </c>
      <c r="BY82" s="53"/>
      <c r="BZ82" s="53"/>
      <c r="CA82" s="53"/>
      <c r="CB82" s="53"/>
      <c r="CC82" s="53"/>
      <c r="CD82" s="53"/>
      <c r="CE82" s="53"/>
      <c r="CF82" s="53">
        <f aca="true" t="shared" si="5" ref="CF82:CF95">BB82-BX82</f>
        <v>55400</v>
      </c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18">
        <f t="shared" si="4"/>
        <v>10.64516129032258</v>
      </c>
    </row>
    <row r="83" spans="1:103" s="19" customFormat="1" ht="28.5" customHeight="1">
      <c r="A83" s="89" t="s">
        <v>343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49" t="s">
        <v>242</v>
      </c>
      <c r="AG83" s="49"/>
      <c r="AH83" s="49"/>
      <c r="AI83" s="49"/>
      <c r="AJ83" s="49"/>
      <c r="AK83" s="49"/>
      <c r="AL83" s="41" t="s">
        <v>341</v>
      </c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2">
        <f>BB84</f>
        <v>62000</v>
      </c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51">
        <f>BX84</f>
        <v>6600</v>
      </c>
      <c r="BY83" s="51"/>
      <c r="BZ83" s="51"/>
      <c r="CA83" s="51"/>
      <c r="CB83" s="51"/>
      <c r="CC83" s="51"/>
      <c r="CD83" s="51"/>
      <c r="CE83" s="51"/>
      <c r="CF83" s="51">
        <f t="shared" si="5"/>
        <v>55400</v>
      </c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18">
        <f t="shared" si="4"/>
        <v>10.64516129032258</v>
      </c>
    </row>
    <row r="84" spans="1:103" s="18" customFormat="1" ht="28.5" customHeight="1">
      <c r="A84" s="89" t="s">
        <v>344</v>
      </c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49" t="s">
        <v>242</v>
      </c>
      <c r="AG84" s="49"/>
      <c r="AH84" s="49"/>
      <c r="AI84" s="49"/>
      <c r="AJ84" s="49"/>
      <c r="AK84" s="49"/>
      <c r="AL84" s="41" t="s">
        <v>342</v>
      </c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2">
        <v>62000</v>
      </c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51">
        <v>6600</v>
      </c>
      <c r="BY84" s="51"/>
      <c r="BZ84" s="51"/>
      <c r="CA84" s="51"/>
      <c r="CB84" s="51"/>
      <c r="CC84" s="51"/>
      <c r="CD84" s="51"/>
      <c r="CE84" s="51"/>
      <c r="CF84" s="51">
        <f t="shared" si="5"/>
        <v>55400</v>
      </c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18">
        <f t="shared" si="4"/>
        <v>10.64516129032258</v>
      </c>
    </row>
    <row r="85" spans="1:103" s="18" customFormat="1" ht="30" customHeight="1">
      <c r="A85" s="75" t="s">
        <v>273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49" t="s">
        <v>242</v>
      </c>
      <c r="AG85" s="49"/>
      <c r="AH85" s="49"/>
      <c r="AI85" s="49"/>
      <c r="AJ85" s="49"/>
      <c r="AK85" s="49"/>
      <c r="AL85" s="49" t="s">
        <v>274</v>
      </c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50">
        <f>BB86</f>
        <v>24724700</v>
      </c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3">
        <f>BX86</f>
        <v>580300</v>
      </c>
      <c r="BY85" s="53"/>
      <c r="BZ85" s="53"/>
      <c r="CA85" s="53"/>
      <c r="CB85" s="53"/>
      <c r="CC85" s="53"/>
      <c r="CD85" s="53"/>
      <c r="CE85" s="53"/>
      <c r="CF85" s="53">
        <f t="shared" si="5"/>
        <v>24144400</v>
      </c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18">
        <f t="shared" si="4"/>
        <v>2.347045666883724</v>
      </c>
    </row>
    <row r="86" spans="1:103" s="18" customFormat="1" ht="42" customHeight="1">
      <c r="A86" s="57" t="s">
        <v>275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49" t="s">
        <v>242</v>
      </c>
      <c r="AG86" s="49"/>
      <c r="AH86" s="49"/>
      <c r="AI86" s="49"/>
      <c r="AJ86" s="49"/>
      <c r="AK86" s="49"/>
      <c r="AL86" s="49" t="s">
        <v>276</v>
      </c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50">
        <f>BB93+BB98+BB90</f>
        <v>24724700</v>
      </c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3">
        <f>BX90+BX93</f>
        <v>580300</v>
      </c>
      <c r="BY86" s="53"/>
      <c r="BZ86" s="53"/>
      <c r="CA86" s="53"/>
      <c r="CB86" s="53"/>
      <c r="CC86" s="53"/>
      <c r="CD86" s="53"/>
      <c r="CE86" s="53"/>
      <c r="CF86" s="53">
        <f t="shared" si="5"/>
        <v>24144400</v>
      </c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18">
        <f t="shared" si="4"/>
        <v>2.347045666883724</v>
      </c>
    </row>
    <row r="87" spans="1:103" s="18" customFormat="1" ht="77.25" customHeight="1" hidden="1">
      <c r="A87" s="56" t="s">
        <v>277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49" t="s">
        <v>242</v>
      </c>
      <c r="AG87" s="49"/>
      <c r="AH87" s="49"/>
      <c r="AI87" s="49"/>
      <c r="AJ87" s="49"/>
      <c r="AK87" s="49"/>
      <c r="AL87" s="49" t="s">
        <v>278</v>
      </c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50" t="str">
        <f>BB88</f>
        <v>-</v>
      </c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3">
        <f>BX88</f>
        <v>0</v>
      </c>
      <c r="BY87" s="53"/>
      <c r="BZ87" s="53"/>
      <c r="CA87" s="53"/>
      <c r="CB87" s="53"/>
      <c r="CC87" s="53"/>
      <c r="CD87" s="53"/>
      <c r="CE87" s="53"/>
      <c r="CF87" s="53" t="e">
        <f t="shared" si="5"/>
        <v>#VALUE!</v>
      </c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18" t="e">
        <f t="shared" si="4"/>
        <v>#VALUE!</v>
      </c>
    </row>
    <row r="88" spans="1:103" s="18" customFormat="1" ht="77.25" customHeight="1" hidden="1">
      <c r="A88" s="58" t="s">
        <v>279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41" t="s">
        <v>242</v>
      </c>
      <c r="AG88" s="41"/>
      <c r="AH88" s="41"/>
      <c r="AI88" s="41"/>
      <c r="AJ88" s="41"/>
      <c r="AK88" s="41"/>
      <c r="AL88" s="41" t="s">
        <v>280</v>
      </c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2" t="str">
        <f>BB89</f>
        <v>-</v>
      </c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51"/>
      <c r="BY88" s="51"/>
      <c r="BZ88" s="51"/>
      <c r="CA88" s="51"/>
      <c r="CB88" s="51"/>
      <c r="CC88" s="51"/>
      <c r="CD88" s="51"/>
      <c r="CE88" s="51"/>
      <c r="CF88" s="53" t="e">
        <f t="shared" si="5"/>
        <v>#VALUE!</v>
      </c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18" t="e">
        <f t="shared" si="4"/>
        <v>#VALUE!</v>
      </c>
    </row>
    <row r="89" spans="1:103" s="18" customFormat="1" ht="77.25" customHeight="1" hidden="1">
      <c r="A89" s="58" t="s">
        <v>281</v>
      </c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41" t="s">
        <v>242</v>
      </c>
      <c r="AG89" s="41"/>
      <c r="AH89" s="41"/>
      <c r="AI89" s="41"/>
      <c r="AJ89" s="41"/>
      <c r="AK89" s="41"/>
      <c r="AL89" s="41" t="s">
        <v>282</v>
      </c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2" t="s">
        <v>250</v>
      </c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51"/>
      <c r="BY89" s="51"/>
      <c r="BZ89" s="51"/>
      <c r="CA89" s="51"/>
      <c r="CB89" s="51"/>
      <c r="CC89" s="51"/>
      <c r="CD89" s="51"/>
      <c r="CE89" s="51"/>
      <c r="CF89" s="53" t="e">
        <f t="shared" si="5"/>
        <v>#VALUE!</v>
      </c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18" t="e">
        <f t="shared" si="4"/>
        <v>#VALUE!</v>
      </c>
    </row>
    <row r="90" spans="1:103" s="18" customFormat="1" ht="33.75" customHeight="1">
      <c r="A90" s="56" t="s">
        <v>142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49" t="s">
        <v>242</v>
      </c>
      <c r="AG90" s="49"/>
      <c r="AH90" s="49"/>
      <c r="AI90" s="49"/>
      <c r="AJ90" s="49"/>
      <c r="AK90" s="49"/>
      <c r="AL90" s="49" t="s">
        <v>43</v>
      </c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50">
        <f>BB91</f>
        <v>1807000</v>
      </c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3">
        <f>BX91</f>
        <v>135500</v>
      </c>
      <c r="BY90" s="53"/>
      <c r="BZ90" s="53"/>
      <c r="CA90" s="53"/>
      <c r="CB90" s="53"/>
      <c r="CC90" s="53"/>
      <c r="CD90" s="53"/>
      <c r="CE90" s="53"/>
      <c r="CF90" s="53">
        <f t="shared" si="5"/>
        <v>1671500</v>
      </c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18">
        <f>BX90/BB90*100</f>
        <v>7.498616491422247</v>
      </c>
    </row>
    <row r="91" spans="1:103" s="18" customFormat="1" ht="22.5" customHeight="1">
      <c r="A91" s="58" t="s">
        <v>141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41" t="s">
        <v>242</v>
      </c>
      <c r="AG91" s="41"/>
      <c r="AH91" s="41"/>
      <c r="AI91" s="41"/>
      <c r="AJ91" s="41"/>
      <c r="AK91" s="41"/>
      <c r="AL91" s="41" t="s">
        <v>140</v>
      </c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2">
        <f>BB92</f>
        <v>1807000</v>
      </c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51">
        <f>BX92</f>
        <v>135500</v>
      </c>
      <c r="BY91" s="51"/>
      <c r="BZ91" s="51"/>
      <c r="CA91" s="51"/>
      <c r="CB91" s="51"/>
      <c r="CC91" s="51"/>
      <c r="CD91" s="51"/>
      <c r="CE91" s="51"/>
      <c r="CF91" s="51">
        <f t="shared" si="5"/>
        <v>1671500</v>
      </c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18">
        <f>BX91/BB91*100</f>
        <v>7.498616491422247</v>
      </c>
    </row>
    <row r="92" spans="1:103" s="18" customFormat="1" ht="35.25" customHeight="1">
      <c r="A92" s="58" t="s">
        <v>268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41" t="s">
        <v>242</v>
      </c>
      <c r="AG92" s="41"/>
      <c r="AH92" s="41"/>
      <c r="AI92" s="41"/>
      <c r="AJ92" s="41"/>
      <c r="AK92" s="41"/>
      <c r="AL92" s="41" t="s">
        <v>140</v>
      </c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2">
        <v>1807000</v>
      </c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51">
        <v>135500</v>
      </c>
      <c r="BY92" s="51"/>
      <c r="BZ92" s="51"/>
      <c r="CA92" s="51"/>
      <c r="CB92" s="51"/>
      <c r="CC92" s="51"/>
      <c r="CD92" s="51"/>
      <c r="CE92" s="51"/>
      <c r="CF92" s="51">
        <f t="shared" si="5"/>
        <v>1671500</v>
      </c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18">
        <f>BX92/BB92*100</f>
        <v>7.498616491422247</v>
      </c>
    </row>
    <row r="93" spans="1:103" s="18" customFormat="1" ht="33" customHeight="1">
      <c r="A93" s="56" t="s">
        <v>283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49" t="s">
        <v>242</v>
      </c>
      <c r="AG93" s="49"/>
      <c r="AH93" s="49"/>
      <c r="AI93" s="49"/>
      <c r="AJ93" s="49"/>
      <c r="AK93" s="49"/>
      <c r="AL93" s="49" t="s">
        <v>284</v>
      </c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50">
        <f>BB94+BB96</f>
        <v>494400</v>
      </c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3">
        <f>BX94</f>
        <v>444800</v>
      </c>
      <c r="BY93" s="53"/>
      <c r="BZ93" s="53"/>
      <c r="CA93" s="53"/>
      <c r="CB93" s="53"/>
      <c r="CC93" s="53"/>
      <c r="CD93" s="53"/>
      <c r="CE93" s="53"/>
      <c r="CF93" s="53">
        <f t="shared" si="5"/>
        <v>49600</v>
      </c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18">
        <f t="shared" si="4"/>
        <v>89.96763754045307</v>
      </c>
    </row>
    <row r="94" spans="1:103" s="18" customFormat="1" ht="42.75" customHeight="1">
      <c r="A94" s="58" t="s">
        <v>285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41" t="s">
        <v>242</v>
      </c>
      <c r="AG94" s="41"/>
      <c r="AH94" s="41"/>
      <c r="AI94" s="41"/>
      <c r="AJ94" s="41"/>
      <c r="AK94" s="41"/>
      <c r="AL94" s="41" t="s">
        <v>286</v>
      </c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2">
        <f>BB95</f>
        <v>494200</v>
      </c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51">
        <f>BX95</f>
        <v>444800</v>
      </c>
      <c r="BY94" s="51"/>
      <c r="BZ94" s="51"/>
      <c r="CA94" s="51"/>
      <c r="CB94" s="51"/>
      <c r="CC94" s="51"/>
      <c r="CD94" s="51"/>
      <c r="CE94" s="51"/>
      <c r="CF94" s="51">
        <f t="shared" si="5"/>
        <v>49400</v>
      </c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18">
        <f t="shared" si="4"/>
        <v>90.00404694455686</v>
      </c>
    </row>
    <row r="95" spans="1:103" s="18" customFormat="1" ht="47.25" customHeight="1">
      <c r="A95" s="58" t="s">
        <v>287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41" t="s">
        <v>242</v>
      </c>
      <c r="AG95" s="41"/>
      <c r="AH95" s="41"/>
      <c r="AI95" s="41"/>
      <c r="AJ95" s="41"/>
      <c r="AK95" s="41"/>
      <c r="AL95" s="41" t="s">
        <v>288</v>
      </c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2">
        <v>494200</v>
      </c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51">
        <v>444800</v>
      </c>
      <c r="BY95" s="51"/>
      <c r="BZ95" s="51"/>
      <c r="CA95" s="51"/>
      <c r="CB95" s="51"/>
      <c r="CC95" s="51"/>
      <c r="CD95" s="51"/>
      <c r="CE95" s="51"/>
      <c r="CF95" s="51">
        <f t="shared" si="5"/>
        <v>49400</v>
      </c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18">
        <f t="shared" si="4"/>
        <v>90.00404694455686</v>
      </c>
    </row>
    <row r="96" spans="1:103" s="18" customFormat="1" ht="41.25" customHeight="1">
      <c r="A96" s="58" t="s">
        <v>328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41" t="s">
        <v>242</v>
      </c>
      <c r="AG96" s="41"/>
      <c r="AH96" s="41"/>
      <c r="AI96" s="41"/>
      <c r="AJ96" s="41"/>
      <c r="AK96" s="41"/>
      <c r="AL96" s="41" t="s">
        <v>329</v>
      </c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2">
        <f>BB97</f>
        <v>200</v>
      </c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51" t="str">
        <f>BX97</f>
        <v>-</v>
      </c>
      <c r="BY96" s="51"/>
      <c r="BZ96" s="51"/>
      <c r="CA96" s="51"/>
      <c r="CB96" s="51"/>
      <c r="CC96" s="51"/>
      <c r="CD96" s="51"/>
      <c r="CE96" s="51"/>
      <c r="CF96" s="51">
        <f>BB96</f>
        <v>200</v>
      </c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18" t="e">
        <f t="shared" si="4"/>
        <v>#VALUE!</v>
      </c>
    </row>
    <row r="97" spans="1:103" s="18" customFormat="1" ht="45" customHeight="1">
      <c r="A97" s="58" t="s">
        <v>327</v>
      </c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41" t="s">
        <v>242</v>
      </c>
      <c r="AG97" s="41"/>
      <c r="AH97" s="41"/>
      <c r="AI97" s="41"/>
      <c r="AJ97" s="41"/>
      <c r="AK97" s="41"/>
      <c r="AL97" s="41" t="s">
        <v>326</v>
      </c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2">
        <v>200</v>
      </c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51" t="s">
        <v>250</v>
      </c>
      <c r="BY97" s="51"/>
      <c r="BZ97" s="51"/>
      <c r="CA97" s="51"/>
      <c r="CB97" s="51"/>
      <c r="CC97" s="51"/>
      <c r="CD97" s="51"/>
      <c r="CE97" s="51"/>
      <c r="CF97" s="51">
        <f>BB97</f>
        <v>200</v>
      </c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18" t="e">
        <f t="shared" si="4"/>
        <v>#VALUE!</v>
      </c>
    </row>
    <row r="98" spans="1:103" s="18" customFormat="1" ht="23.25" customHeight="1">
      <c r="A98" s="56" t="s">
        <v>289</v>
      </c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49" t="s">
        <v>242</v>
      </c>
      <c r="AG98" s="49"/>
      <c r="AH98" s="49"/>
      <c r="AI98" s="49"/>
      <c r="AJ98" s="49"/>
      <c r="AK98" s="49"/>
      <c r="AL98" s="49" t="s">
        <v>290</v>
      </c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50">
        <f>BB99</f>
        <v>22423300</v>
      </c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3" t="str">
        <f>BX99</f>
        <v>-</v>
      </c>
      <c r="BY98" s="53"/>
      <c r="BZ98" s="53"/>
      <c r="CA98" s="53"/>
      <c r="CB98" s="53"/>
      <c r="CC98" s="53"/>
      <c r="CD98" s="53"/>
      <c r="CE98" s="53"/>
      <c r="CF98" s="53">
        <f>CF99</f>
        <v>22423300</v>
      </c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18" t="e">
        <f t="shared" si="4"/>
        <v>#VALUE!</v>
      </c>
    </row>
    <row r="99" spans="1:103" s="18" customFormat="1" ht="34.5" customHeight="1">
      <c r="A99" s="58" t="s">
        <v>291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41" t="s">
        <v>242</v>
      </c>
      <c r="AG99" s="41"/>
      <c r="AH99" s="41"/>
      <c r="AI99" s="41"/>
      <c r="AJ99" s="41"/>
      <c r="AK99" s="41"/>
      <c r="AL99" s="41" t="s">
        <v>292</v>
      </c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2">
        <f>BB100</f>
        <v>22423300</v>
      </c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51" t="str">
        <f>BX100</f>
        <v>-</v>
      </c>
      <c r="BY99" s="51"/>
      <c r="BZ99" s="51"/>
      <c r="CA99" s="51"/>
      <c r="CB99" s="51"/>
      <c r="CC99" s="51"/>
      <c r="CD99" s="51"/>
      <c r="CE99" s="51"/>
      <c r="CF99" s="51">
        <f>CF100</f>
        <v>22423300</v>
      </c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18" t="e">
        <f t="shared" si="4"/>
        <v>#VALUE!</v>
      </c>
    </row>
    <row r="100" spans="1:103" s="18" customFormat="1" ht="33.75" customHeight="1">
      <c r="A100" s="58" t="s">
        <v>293</v>
      </c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41" t="s">
        <v>242</v>
      </c>
      <c r="AG100" s="41"/>
      <c r="AH100" s="41"/>
      <c r="AI100" s="41"/>
      <c r="AJ100" s="41"/>
      <c r="AK100" s="41"/>
      <c r="AL100" s="41" t="s">
        <v>294</v>
      </c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2">
        <v>22423300</v>
      </c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51" t="s">
        <v>250</v>
      </c>
      <c r="BY100" s="51"/>
      <c r="BZ100" s="51"/>
      <c r="CA100" s="51"/>
      <c r="CB100" s="51"/>
      <c r="CC100" s="51"/>
      <c r="CD100" s="51"/>
      <c r="CE100" s="51"/>
      <c r="CF100" s="51">
        <f>BB100</f>
        <v>22423300</v>
      </c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18" t="e">
        <f t="shared" si="4"/>
        <v>#VALUE!</v>
      </c>
    </row>
    <row r="101" ht="12.75">
      <c r="CY101" s="2" t="e">
        <f t="shared" si="4"/>
        <v>#DIV/0!</v>
      </c>
    </row>
  </sheetData>
  <sheetProtection/>
  <mergeCells count="552">
    <mergeCell ref="BA1:CW1"/>
    <mergeCell ref="BX68:CE68"/>
    <mergeCell ref="CF68:CX68"/>
    <mergeCell ref="A69:AE69"/>
    <mergeCell ref="AF69:AK69"/>
    <mergeCell ref="AL69:BA69"/>
    <mergeCell ref="BB69:BW69"/>
    <mergeCell ref="BX69:CE69"/>
    <mergeCell ref="CF69:CX69"/>
    <mergeCell ref="BX21:CE21"/>
    <mergeCell ref="CF21:CX21"/>
    <mergeCell ref="A26:AE26"/>
    <mergeCell ref="AF26:AK26"/>
    <mergeCell ref="AL26:BA26"/>
    <mergeCell ref="BB26:BW26"/>
    <mergeCell ref="BX26:CE26"/>
    <mergeCell ref="CF26:CX26"/>
    <mergeCell ref="A21:AE21"/>
    <mergeCell ref="AF21:AK21"/>
    <mergeCell ref="AL21:BA21"/>
    <mergeCell ref="A43:AE43"/>
    <mergeCell ref="AF43:AK43"/>
    <mergeCell ref="AL43:BA43"/>
    <mergeCell ref="BB43:BW43"/>
    <mergeCell ref="A41:AE41"/>
    <mergeCell ref="AF41:AK41"/>
    <mergeCell ref="AL42:BA42"/>
    <mergeCell ref="BB42:BW42"/>
    <mergeCell ref="A42:AE42"/>
    <mergeCell ref="BX34:CE34"/>
    <mergeCell ref="CF34:CX34"/>
    <mergeCell ref="AL38:BA38"/>
    <mergeCell ref="BB38:BW38"/>
    <mergeCell ref="AL37:BA37"/>
    <mergeCell ref="BB37:BW37"/>
    <mergeCell ref="BX37:CE37"/>
    <mergeCell ref="CF37:CX37"/>
    <mergeCell ref="BX36:CE36"/>
    <mergeCell ref="CF36:CX36"/>
    <mergeCell ref="AF42:AK42"/>
    <mergeCell ref="A54:AE54"/>
    <mergeCell ref="AF54:AK54"/>
    <mergeCell ref="A51:AE51"/>
    <mergeCell ref="AF51:AK51"/>
    <mergeCell ref="A52:AE52"/>
    <mergeCell ref="AF52:AK52"/>
    <mergeCell ref="A48:AE48"/>
    <mergeCell ref="AF48:AK48"/>
    <mergeCell ref="A50:AE50"/>
    <mergeCell ref="CF47:CX47"/>
    <mergeCell ref="BX46:CE46"/>
    <mergeCell ref="CF46:CX46"/>
    <mergeCell ref="A57:AE57"/>
    <mergeCell ref="AF57:AK57"/>
    <mergeCell ref="A53:AE53"/>
    <mergeCell ref="AF53:AK53"/>
    <mergeCell ref="BX51:CE51"/>
    <mergeCell ref="CF51:CX51"/>
    <mergeCell ref="AF62:AK62"/>
    <mergeCell ref="AL63:BA63"/>
    <mergeCell ref="BB63:BW63"/>
    <mergeCell ref="A63:AE63"/>
    <mergeCell ref="AF63:AK63"/>
    <mergeCell ref="BX47:CE47"/>
    <mergeCell ref="AL67:BA67"/>
    <mergeCell ref="BB67:BW67"/>
    <mergeCell ref="AL71:BA71"/>
    <mergeCell ref="BB71:BW71"/>
    <mergeCell ref="AL72:BA72"/>
    <mergeCell ref="BB72:BW72"/>
    <mergeCell ref="AL70:BA70"/>
    <mergeCell ref="BB70:BW70"/>
    <mergeCell ref="AL75:BA75"/>
    <mergeCell ref="BB75:BW75"/>
    <mergeCell ref="BX50:CE50"/>
    <mergeCell ref="CF50:CX50"/>
    <mergeCell ref="AL65:BA65"/>
    <mergeCell ref="BB65:BW65"/>
    <mergeCell ref="AL60:BA60"/>
    <mergeCell ref="BB60:BW60"/>
    <mergeCell ref="AL64:BA64"/>
    <mergeCell ref="BB64:BW64"/>
    <mergeCell ref="AL61:BA61"/>
    <mergeCell ref="BB61:BW61"/>
    <mergeCell ref="AL62:BA62"/>
    <mergeCell ref="BB62:BW62"/>
    <mergeCell ref="BX43:CE43"/>
    <mergeCell ref="CF43:CX43"/>
    <mergeCell ref="AL48:BA48"/>
    <mergeCell ref="BB48:BW48"/>
    <mergeCell ref="AL47:BA47"/>
    <mergeCell ref="BB47:BW47"/>
    <mergeCell ref="BX41:CE41"/>
    <mergeCell ref="AL39:BA39"/>
    <mergeCell ref="BB39:BW39"/>
    <mergeCell ref="BX39:CE39"/>
    <mergeCell ref="CF39:CX39"/>
    <mergeCell ref="AL41:BA41"/>
    <mergeCell ref="BB41:BW41"/>
    <mergeCell ref="CF41:CX41"/>
    <mergeCell ref="BX29:CE29"/>
    <mergeCell ref="CF29:CX29"/>
    <mergeCell ref="BX30:CE30"/>
    <mergeCell ref="CF30:CX30"/>
    <mergeCell ref="BX42:CE42"/>
    <mergeCell ref="CF42:CX42"/>
    <mergeCell ref="BX38:CE38"/>
    <mergeCell ref="CF38:CX38"/>
    <mergeCell ref="BX40:CE40"/>
    <mergeCell ref="CF40:CX40"/>
    <mergeCell ref="A31:AE31"/>
    <mergeCell ref="AF31:AK31"/>
    <mergeCell ref="AL31:BA31"/>
    <mergeCell ref="BB31:BW31"/>
    <mergeCell ref="A32:AE32"/>
    <mergeCell ref="AF32:AK32"/>
    <mergeCell ref="AL32:BA32"/>
    <mergeCell ref="BB32:BW32"/>
    <mergeCell ref="AL59:BA59"/>
    <mergeCell ref="BB59:BW59"/>
    <mergeCell ref="AL56:BA56"/>
    <mergeCell ref="BB56:BW56"/>
    <mergeCell ref="AL58:BA58"/>
    <mergeCell ref="BB58:BW58"/>
    <mergeCell ref="AL57:BA57"/>
    <mergeCell ref="BB57:BW57"/>
    <mergeCell ref="BX59:CE59"/>
    <mergeCell ref="CF59:CX59"/>
    <mergeCell ref="BX55:CE55"/>
    <mergeCell ref="CF55:CX55"/>
    <mergeCell ref="BX54:CE54"/>
    <mergeCell ref="CF54:CX54"/>
    <mergeCell ref="BX56:CE56"/>
    <mergeCell ref="CF56:CX56"/>
    <mergeCell ref="BX61:CE61"/>
    <mergeCell ref="CF61:CX61"/>
    <mergeCell ref="BX66:CE66"/>
    <mergeCell ref="CF66:CX66"/>
    <mergeCell ref="BX65:CE65"/>
    <mergeCell ref="CF65:CX65"/>
    <mergeCell ref="BX72:CE72"/>
    <mergeCell ref="CF72:CX72"/>
    <mergeCell ref="BX70:CE70"/>
    <mergeCell ref="CF70:CX70"/>
    <mergeCell ref="BX71:CE71"/>
    <mergeCell ref="CF71:CX71"/>
    <mergeCell ref="BX76:CE76"/>
    <mergeCell ref="CF76:CX76"/>
    <mergeCell ref="BX78:CE78"/>
    <mergeCell ref="CF78:CX78"/>
    <mergeCell ref="BX77:CE77"/>
    <mergeCell ref="CF77:CX77"/>
    <mergeCell ref="AF50:AK50"/>
    <mergeCell ref="A49:AE49"/>
    <mergeCell ref="AF49:AK49"/>
    <mergeCell ref="A59:AE59"/>
    <mergeCell ref="AF59:AK59"/>
    <mergeCell ref="A64:AE64"/>
    <mergeCell ref="AF64:AK64"/>
    <mergeCell ref="A60:AE60"/>
    <mergeCell ref="AF60:AK60"/>
    <mergeCell ref="A62:AE62"/>
    <mergeCell ref="A65:AE65"/>
    <mergeCell ref="AF65:AK65"/>
    <mergeCell ref="AL19:BA19"/>
    <mergeCell ref="BB19:BW19"/>
    <mergeCell ref="A19:AE19"/>
    <mergeCell ref="AF19:AK19"/>
    <mergeCell ref="AL25:BA25"/>
    <mergeCell ref="BB25:BW25"/>
    <mergeCell ref="A20:AE20"/>
    <mergeCell ref="AF20:AK20"/>
    <mergeCell ref="A34:AE34"/>
    <mergeCell ref="AF34:AK34"/>
    <mergeCell ref="A36:AE36"/>
    <mergeCell ref="AF36:AK36"/>
    <mergeCell ref="A35:AE35"/>
    <mergeCell ref="AF35:AK35"/>
    <mergeCell ref="A66:AE66"/>
    <mergeCell ref="AF66:AK66"/>
    <mergeCell ref="A70:AE70"/>
    <mergeCell ref="AF70:AK70"/>
    <mergeCell ref="A71:AE71"/>
    <mergeCell ref="AF71:AK71"/>
    <mergeCell ref="A95:AE95"/>
    <mergeCell ref="AF95:AK95"/>
    <mergeCell ref="A99:AE99"/>
    <mergeCell ref="AF99:AK99"/>
    <mergeCell ref="A97:AE97"/>
    <mergeCell ref="AF97:AK97"/>
    <mergeCell ref="A98:AE98"/>
    <mergeCell ref="AF98:AK98"/>
    <mergeCell ref="A96:AE96"/>
    <mergeCell ref="AF96:AK96"/>
    <mergeCell ref="BX98:CE98"/>
    <mergeCell ref="CF98:CX98"/>
    <mergeCell ref="BX100:CE100"/>
    <mergeCell ref="CF100:CX100"/>
    <mergeCell ref="BX99:CE99"/>
    <mergeCell ref="CF99:CX99"/>
    <mergeCell ref="A100:AE100"/>
    <mergeCell ref="AF100:AK100"/>
    <mergeCell ref="AL100:BA100"/>
    <mergeCell ref="BB100:BW100"/>
    <mergeCell ref="AL99:BA99"/>
    <mergeCell ref="BB99:BW99"/>
    <mergeCell ref="AL96:BA96"/>
    <mergeCell ref="BB96:BW96"/>
    <mergeCell ref="AL95:BA95"/>
    <mergeCell ref="BB95:BW95"/>
    <mergeCell ref="AL98:BA98"/>
    <mergeCell ref="BB98:BW98"/>
    <mergeCell ref="AL97:BA97"/>
    <mergeCell ref="BB97:BW97"/>
    <mergeCell ref="BX96:CE96"/>
    <mergeCell ref="CF96:CX96"/>
    <mergeCell ref="BX97:CE97"/>
    <mergeCell ref="CF97:CX97"/>
    <mergeCell ref="BX95:CE95"/>
    <mergeCell ref="CF95:CX95"/>
    <mergeCell ref="A93:AE93"/>
    <mergeCell ref="AF93:AK93"/>
    <mergeCell ref="BX94:CE94"/>
    <mergeCell ref="CF94:CX94"/>
    <mergeCell ref="AL94:BA94"/>
    <mergeCell ref="BB94:BW94"/>
    <mergeCell ref="A94:AE94"/>
    <mergeCell ref="AF94:AK94"/>
    <mergeCell ref="AL93:BA93"/>
    <mergeCell ref="BB93:BW93"/>
    <mergeCell ref="AL88:BA88"/>
    <mergeCell ref="BB88:BW88"/>
    <mergeCell ref="AL89:BA89"/>
    <mergeCell ref="BB89:BW89"/>
    <mergeCell ref="BX88:CE88"/>
    <mergeCell ref="CF88:CX88"/>
    <mergeCell ref="BX93:CE93"/>
    <mergeCell ref="CF93:CX93"/>
    <mergeCell ref="BX92:CE92"/>
    <mergeCell ref="CF92:CX92"/>
    <mergeCell ref="A88:AE88"/>
    <mergeCell ref="AF88:AK88"/>
    <mergeCell ref="A89:AE89"/>
    <mergeCell ref="AF89:AK89"/>
    <mergeCell ref="BX90:CE90"/>
    <mergeCell ref="CF90:CX90"/>
    <mergeCell ref="BX91:CE91"/>
    <mergeCell ref="CF91:CX91"/>
    <mergeCell ref="A84:AE84"/>
    <mergeCell ref="AF84:AK84"/>
    <mergeCell ref="AL84:BA84"/>
    <mergeCell ref="BB84:BW84"/>
    <mergeCell ref="BX86:CE86"/>
    <mergeCell ref="CF86:CX86"/>
    <mergeCell ref="A91:AE91"/>
    <mergeCell ref="AF91:AK91"/>
    <mergeCell ref="A83:AE83"/>
    <mergeCell ref="AF83:AK83"/>
    <mergeCell ref="BX89:CE89"/>
    <mergeCell ref="CF89:CX89"/>
    <mergeCell ref="AL83:BA83"/>
    <mergeCell ref="BB83:BW83"/>
    <mergeCell ref="A85:AE85"/>
    <mergeCell ref="AF85:AK85"/>
    <mergeCell ref="AL85:BA85"/>
    <mergeCell ref="BB85:BW85"/>
    <mergeCell ref="A82:AE82"/>
    <mergeCell ref="AF82:AK82"/>
    <mergeCell ref="A79:AE79"/>
    <mergeCell ref="AF79:AK79"/>
    <mergeCell ref="A81:AE81"/>
    <mergeCell ref="AF81:AK81"/>
    <mergeCell ref="A80:AE80"/>
    <mergeCell ref="AF80:AK80"/>
    <mergeCell ref="A38:AE38"/>
    <mergeCell ref="AF38:AK38"/>
    <mergeCell ref="A78:AE78"/>
    <mergeCell ref="AF78:AK78"/>
    <mergeCell ref="A76:AE76"/>
    <mergeCell ref="AF76:AK76"/>
    <mergeCell ref="A77:AE77"/>
    <mergeCell ref="AF77:AK77"/>
    <mergeCell ref="A67:AE67"/>
    <mergeCell ref="AF67:AK67"/>
    <mergeCell ref="A46:AE46"/>
    <mergeCell ref="AF46:AK46"/>
    <mergeCell ref="A45:AE45"/>
    <mergeCell ref="AF45:AK45"/>
    <mergeCell ref="A33:AE33"/>
    <mergeCell ref="AF33:AK33"/>
    <mergeCell ref="A39:AE39"/>
    <mergeCell ref="AF39:AK39"/>
    <mergeCell ref="A37:AE37"/>
    <mergeCell ref="AF37:AK37"/>
    <mergeCell ref="A61:AE61"/>
    <mergeCell ref="AF61:AK61"/>
    <mergeCell ref="A44:AE44"/>
    <mergeCell ref="AF44:AK44"/>
    <mergeCell ref="A56:AE56"/>
    <mergeCell ref="AF56:AK56"/>
    <mergeCell ref="A55:AE55"/>
    <mergeCell ref="AF55:AK55"/>
    <mergeCell ref="A47:AE47"/>
    <mergeCell ref="AF47:AK47"/>
    <mergeCell ref="A75:AE75"/>
    <mergeCell ref="AF75:AK75"/>
    <mergeCell ref="A73:AE73"/>
    <mergeCell ref="AF73:AK73"/>
    <mergeCell ref="A58:AE58"/>
    <mergeCell ref="AF58:AK58"/>
    <mergeCell ref="A74:AE74"/>
    <mergeCell ref="AF74:AK74"/>
    <mergeCell ref="A72:AE72"/>
    <mergeCell ref="AF72:AK72"/>
    <mergeCell ref="A30:AE30"/>
    <mergeCell ref="AF30:AK30"/>
    <mergeCell ref="A29:AE29"/>
    <mergeCell ref="AF29:AK29"/>
    <mergeCell ref="A22:AE22"/>
    <mergeCell ref="AF22:AK22"/>
    <mergeCell ref="A24:AE24"/>
    <mergeCell ref="AF24:AK24"/>
    <mergeCell ref="A23:AE23"/>
    <mergeCell ref="AF23:AK23"/>
    <mergeCell ref="A18:AE18"/>
    <mergeCell ref="AF18:AK18"/>
    <mergeCell ref="AL20:BA20"/>
    <mergeCell ref="BB20:BW20"/>
    <mergeCell ref="AL22:BA22"/>
    <mergeCell ref="BB22:BW22"/>
    <mergeCell ref="AL18:BA18"/>
    <mergeCell ref="BB18:BW18"/>
    <mergeCell ref="BB21:BW21"/>
    <mergeCell ref="BX18:CE18"/>
    <mergeCell ref="CF18:CX18"/>
    <mergeCell ref="BX33:CE33"/>
    <mergeCell ref="CF33:CX33"/>
    <mergeCell ref="BX31:CE31"/>
    <mergeCell ref="CF31:CX31"/>
    <mergeCell ref="BX25:CE25"/>
    <mergeCell ref="CF25:CX25"/>
    <mergeCell ref="BX32:CE32"/>
    <mergeCell ref="CF32:CX32"/>
    <mergeCell ref="AL33:BA33"/>
    <mergeCell ref="BB33:BW33"/>
    <mergeCell ref="AL34:BA34"/>
    <mergeCell ref="BB34:BW34"/>
    <mergeCell ref="BX20:CE20"/>
    <mergeCell ref="CF20:CX20"/>
    <mergeCell ref="AL24:BA24"/>
    <mergeCell ref="BB24:BW24"/>
    <mergeCell ref="AL23:BA23"/>
    <mergeCell ref="BB23:BW23"/>
    <mergeCell ref="A15:AE15"/>
    <mergeCell ref="AF15:AK15"/>
    <mergeCell ref="AL15:BA15"/>
    <mergeCell ref="BB15:BW15"/>
    <mergeCell ref="BX35:CE35"/>
    <mergeCell ref="CF35:CX35"/>
    <mergeCell ref="BX19:CE19"/>
    <mergeCell ref="CF19:CX19"/>
    <mergeCell ref="BX23:CE23"/>
    <mergeCell ref="CF23:CX23"/>
    <mergeCell ref="A17:AE17"/>
    <mergeCell ref="AF17:AK17"/>
    <mergeCell ref="AL17:BA17"/>
    <mergeCell ref="BB17:BW17"/>
    <mergeCell ref="A16:AE16"/>
    <mergeCell ref="AF16:AK16"/>
    <mergeCell ref="AL16:BA16"/>
    <mergeCell ref="BB16:BW16"/>
    <mergeCell ref="BX15:CE15"/>
    <mergeCell ref="CF15:CX15"/>
    <mergeCell ref="BX16:CE16"/>
    <mergeCell ref="CF16:CX16"/>
    <mergeCell ref="BX17:CE17"/>
    <mergeCell ref="CF17:CX17"/>
    <mergeCell ref="AF13:AK13"/>
    <mergeCell ref="AL13:BA13"/>
    <mergeCell ref="BB13:BW13"/>
    <mergeCell ref="BX13:CE13"/>
    <mergeCell ref="CF13:CX13"/>
    <mergeCell ref="BX14:CE14"/>
    <mergeCell ref="CF14:CX14"/>
    <mergeCell ref="AF12:AK12"/>
    <mergeCell ref="AL12:BA12"/>
    <mergeCell ref="BB12:BW12"/>
    <mergeCell ref="BX12:CE12"/>
    <mergeCell ref="CF12:CX12"/>
    <mergeCell ref="A14:AE14"/>
    <mergeCell ref="AF14:AK14"/>
    <mergeCell ref="AL14:BA14"/>
    <mergeCell ref="BB14:BW14"/>
    <mergeCell ref="A13:AE13"/>
    <mergeCell ref="AB5:BA5"/>
    <mergeCell ref="CH6:CY6"/>
    <mergeCell ref="S7:BY7"/>
    <mergeCell ref="CH7:CY7"/>
    <mergeCell ref="CH10:CY10"/>
    <mergeCell ref="A8:AQ8"/>
    <mergeCell ref="AR8:BY8"/>
    <mergeCell ref="CH8:CY8"/>
    <mergeCell ref="CH9:CY9"/>
    <mergeCell ref="A9:AF9"/>
    <mergeCell ref="BX64:CE64"/>
    <mergeCell ref="CF64:CX64"/>
    <mergeCell ref="CH3:CY3"/>
    <mergeCell ref="CH4:CY4"/>
    <mergeCell ref="BP5:BS5"/>
    <mergeCell ref="BT5:BV5"/>
    <mergeCell ref="CH5:CY5"/>
    <mergeCell ref="BO4:CF4"/>
    <mergeCell ref="A11:CR11"/>
    <mergeCell ref="A12:AE12"/>
    <mergeCell ref="BX48:CE48"/>
    <mergeCell ref="CF48:CX48"/>
    <mergeCell ref="BX49:CE49"/>
    <mergeCell ref="CF49:CX49"/>
    <mergeCell ref="BX63:CE63"/>
    <mergeCell ref="CF63:CX63"/>
    <mergeCell ref="BX62:CE62"/>
    <mergeCell ref="CF62:CX62"/>
    <mergeCell ref="BX57:CE57"/>
    <mergeCell ref="CF57:CX57"/>
    <mergeCell ref="AL82:BA82"/>
    <mergeCell ref="BB82:BW82"/>
    <mergeCell ref="BX58:CE58"/>
    <mergeCell ref="CF58:CX58"/>
    <mergeCell ref="AL66:BA66"/>
    <mergeCell ref="BB66:BW66"/>
    <mergeCell ref="BX60:CE60"/>
    <mergeCell ref="CF60:CX60"/>
    <mergeCell ref="BX75:CE75"/>
    <mergeCell ref="CF75:CX75"/>
    <mergeCell ref="AL49:BA49"/>
    <mergeCell ref="BB49:BW49"/>
    <mergeCell ref="AL51:BA51"/>
    <mergeCell ref="BB51:BW51"/>
    <mergeCell ref="AL50:BA50"/>
    <mergeCell ref="BB50:BW50"/>
    <mergeCell ref="BX79:CE79"/>
    <mergeCell ref="CF79:CX79"/>
    <mergeCell ref="BX80:CE80"/>
    <mergeCell ref="CF80:CX80"/>
    <mergeCell ref="BX67:CE67"/>
    <mergeCell ref="CF67:CX67"/>
    <mergeCell ref="BX74:CE74"/>
    <mergeCell ref="CF74:CX74"/>
    <mergeCell ref="BX73:CE73"/>
    <mergeCell ref="CF73:CX73"/>
    <mergeCell ref="BX81:CE81"/>
    <mergeCell ref="CF81:CX81"/>
    <mergeCell ref="A92:AE92"/>
    <mergeCell ref="AF92:AK92"/>
    <mergeCell ref="AL92:BA92"/>
    <mergeCell ref="BB92:BW92"/>
    <mergeCell ref="BX82:CE82"/>
    <mergeCell ref="CF82:CX82"/>
    <mergeCell ref="BX84:CE84"/>
    <mergeCell ref="CF84:CX84"/>
    <mergeCell ref="A87:AE87"/>
    <mergeCell ref="AF87:AK87"/>
    <mergeCell ref="AL87:BA87"/>
    <mergeCell ref="BB87:BW87"/>
    <mergeCell ref="AL86:BA86"/>
    <mergeCell ref="BB86:BW86"/>
    <mergeCell ref="A86:AE86"/>
    <mergeCell ref="AF86:AK86"/>
    <mergeCell ref="AL91:BA91"/>
    <mergeCell ref="BB91:BW91"/>
    <mergeCell ref="A90:AE90"/>
    <mergeCell ref="AF90:AK90"/>
    <mergeCell ref="AL90:BA90"/>
    <mergeCell ref="BB90:BW90"/>
    <mergeCell ref="BX87:CE87"/>
    <mergeCell ref="CF87:CX87"/>
    <mergeCell ref="BB53:BW53"/>
    <mergeCell ref="AL52:BA52"/>
    <mergeCell ref="AL55:BA55"/>
    <mergeCell ref="BB55:BW55"/>
    <mergeCell ref="AL81:BA81"/>
    <mergeCell ref="BB81:BW81"/>
    <mergeCell ref="AL79:BA79"/>
    <mergeCell ref="BB79:BW79"/>
    <mergeCell ref="A40:AE40"/>
    <mergeCell ref="AF40:AK40"/>
    <mergeCell ref="AL40:BA40"/>
    <mergeCell ref="BB40:BW40"/>
    <mergeCell ref="BX85:CE85"/>
    <mergeCell ref="CF85:CX85"/>
    <mergeCell ref="AL80:BA80"/>
    <mergeCell ref="BB80:BW80"/>
    <mergeCell ref="BX83:CE83"/>
    <mergeCell ref="CF83:CX83"/>
    <mergeCell ref="BB52:BW52"/>
    <mergeCell ref="AL54:BA54"/>
    <mergeCell ref="BB54:BW54"/>
    <mergeCell ref="AL53:BA53"/>
    <mergeCell ref="BX22:CE22"/>
    <mergeCell ref="CF22:CX22"/>
    <mergeCell ref="BX28:CE28"/>
    <mergeCell ref="CF28:CX28"/>
    <mergeCell ref="BX24:CE24"/>
    <mergeCell ref="CF24:CX24"/>
    <mergeCell ref="AL28:BA28"/>
    <mergeCell ref="BB28:BW28"/>
    <mergeCell ref="A27:AE27"/>
    <mergeCell ref="AF27:AK27"/>
    <mergeCell ref="A28:AE28"/>
    <mergeCell ref="AF28:AK28"/>
    <mergeCell ref="AL27:BA27"/>
    <mergeCell ref="BB27:BW27"/>
    <mergeCell ref="AL46:BA46"/>
    <mergeCell ref="BB46:BW46"/>
    <mergeCell ref="AL45:BA45"/>
    <mergeCell ref="BB45:BW45"/>
    <mergeCell ref="AL30:BA30"/>
    <mergeCell ref="BB30:BW30"/>
    <mergeCell ref="AL35:BA35"/>
    <mergeCell ref="BB35:BW35"/>
    <mergeCell ref="AL36:BA36"/>
    <mergeCell ref="BB36:BW36"/>
    <mergeCell ref="A25:AE25"/>
    <mergeCell ref="AF25:AK25"/>
    <mergeCell ref="BX27:CE27"/>
    <mergeCell ref="CF27:CX27"/>
    <mergeCell ref="BX44:CE44"/>
    <mergeCell ref="CF44:CX44"/>
    <mergeCell ref="AL44:BA44"/>
    <mergeCell ref="BB44:BW44"/>
    <mergeCell ref="AL29:BA29"/>
    <mergeCell ref="BB29:BW29"/>
    <mergeCell ref="BX45:CE45"/>
    <mergeCell ref="CF45:CX45"/>
    <mergeCell ref="A68:AE68"/>
    <mergeCell ref="AF68:AK68"/>
    <mergeCell ref="AL68:BA68"/>
    <mergeCell ref="BB68:BW68"/>
    <mergeCell ref="BX53:CE53"/>
    <mergeCell ref="CF53:CX53"/>
    <mergeCell ref="BX52:CE52"/>
    <mergeCell ref="CF52:CX52"/>
    <mergeCell ref="AL78:BA78"/>
    <mergeCell ref="BB78:BW78"/>
    <mergeCell ref="AL73:BA73"/>
    <mergeCell ref="BB73:BW73"/>
    <mergeCell ref="AL76:BA76"/>
    <mergeCell ref="BB76:BW76"/>
    <mergeCell ref="AL74:BA74"/>
    <mergeCell ref="BB74:BW74"/>
    <mergeCell ref="AL77:BA77"/>
    <mergeCell ref="BB77:BW77"/>
  </mergeCells>
  <printOptions/>
  <pageMargins left="0.9097222222222222" right="0.1902777777777778" top="0.2597222222222222" bottom="0.20972222222222223" header="0.19652777777777777" footer="0.5118055555555556"/>
  <pageSetup horizontalDpi="300" verticalDpi="300" orientation="portrait" paperSize="9" scale="58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84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80"/>
  <sheetViews>
    <sheetView view="pageBreakPreview" zoomScaleSheetLayoutView="100" zoomScalePageLayoutView="0" workbookViewId="0" topLeftCell="A1">
      <selection activeCell="A10" sqref="A10:AD10"/>
    </sheetView>
  </sheetViews>
  <sheetFormatPr defaultColWidth="0.875" defaultRowHeight="12.75"/>
  <cols>
    <col min="1" max="28" width="0.875" style="5" customWidth="1"/>
    <col min="29" max="29" width="17.25390625" style="5" customWidth="1"/>
    <col min="30" max="30" width="0" style="5" hidden="1" customWidth="1"/>
    <col min="31" max="35" width="0.875" style="5" customWidth="1"/>
    <col min="36" max="36" width="2.37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11.625" style="5" customWidth="1"/>
    <col min="45" max="45" width="0" style="5" hidden="1" customWidth="1"/>
    <col min="46" max="61" width="0.875" style="5" customWidth="1"/>
    <col min="62" max="62" width="2.875" style="5" customWidth="1"/>
    <col min="63" max="73" width="0.875" style="5" customWidth="1"/>
    <col min="74" max="74" width="6.25390625" style="5" customWidth="1"/>
    <col min="75" max="78" width="0.875" style="5" customWidth="1"/>
    <col min="79" max="79" width="1.37890625" style="5" customWidth="1"/>
    <col min="80" max="84" width="0.875" style="5" customWidth="1"/>
    <col min="85" max="85" width="5.125" style="5" customWidth="1"/>
    <col min="86" max="86" width="8.125" style="7" hidden="1" customWidth="1"/>
    <col min="87" max="87" width="0.875" style="7" customWidth="1"/>
    <col min="88" max="88" width="1.625" style="7" customWidth="1"/>
    <col min="89" max="89" width="5.75390625" style="7" customWidth="1"/>
    <col min="90" max="90" width="0.875" style="7" customWidth="1"/>
    <col min="91" max="91" width="1.875" style="7" customWidth="1"/>
    <col min="92" max="92" width="1.75390625" style="7" customWidth="1"/>
    <col min="93" max="93" width="3.625" style="7" customWidth="1"/>
    <col min="94" max="94" width="2.25390625" style="7" customWidth="1"/>
    <col min="95" max="95" width="3.375" style="7" customWidth="1"/>
    <col min="96" max="96" width="1.75390625" style="7" customWidth="1"/>
    <col min="97" max="97" width="2.375" style="7" customWidth="1"/>
    <col min="98" max="98" width="2.125" style="7" customWidth="1"/>
    <col min="99" max="99" width="2.75390625" style="7" customWidth="1"/>
    <col min="100" max="100" width="3.75390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75390625" style="7" customWidth="1"/>
    <col min="105" max="106" width="0.875" style="7" customWidth="1"/>
    <col min="107" max="107" width="2.625" style="7" customWidth="1"/>
    <col min="108" max="108" width="0.875" style="7" customWidth="1"/>
    <col min="109" max="109" width="3.375" style="7" customWidth="1"/>
    <col min="110" max="111" width="0.875" style="7" customWidth="1"/>
    <col min="112" max="112" width="3.25390625" style="7" customWidth="1"/>
    <col min="113" max="16384" width="0.875" style="7" customWidth="1"/>
  </cols>
  <sheetData>
    <row r="1" ht="11.25">
      <c r="CG1" s="6" t="s">
        <v>295</v>
      </c>
    </row>
    <row r="2" spans="1:85" ht="12.75">
      <c r="A2" s="126" t="s">
        <v>296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</row>
    <row r="3" spans="41:55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85" s="21" customFormat="1" ht="28.5" customHeight="1">
      <c r="A4" s="73" t="s">
        <v>237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 t="s">
        <v>238</v>
      </c>
      <c r="AF4" s="73"/>
      <c r="AG4" s="73"/>
      <c r="AH4" s="73"/>
      <c r="AI4" s="73"/>
      <c r="AJ4" s="73"/>
      <c r="AK4" s="73" t="s">
        <v>297</v>
      </c>
      <c r="AL4" s="73"/>
      <c r="AM4" s="73"/>
      <c r="AN4" s="73"/>
      <c r="AO4" s="73"/>
      <c r="AP4" s="73"/>
      <c r="AQ4" s="73"/>
      <c r="AR4" s="73"/>
      <c r="AS4" s="73"/>
      <c r="AT4" s="73" t="s">
        <v>239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 t="s">
        <v>240</v>
      </c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 t="s">
        <v>241</v>
      </c>
      <c r="BX4" s="73"/>
      <c r="BY4" s="73"/>
      <c r="BZ4" s="73"/>
      <c r="CA4" s="73"/>
      <c r="CB4" s="73"/>
      <c r="CC4" s="73"/>
      <c r="CD4" s="73"/>
      <c r="CE4" s="73"/>
      <c r="CF4" s="73"/>
      <c r="CG4" s="73"/>
    </row>
    <row r="5" spans="1:85" s="21" customFormat="1" ht="56.2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</row>
    <row r="6" spans="1:85" s="21" customFormat="1" ht="12.75">
      <c r="A6" s="77">
        <v>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>
        <v>2</v>
      </c>
      <c r="AF6" s="77"/>
      <c r="AG6" s="77"/>
      <c r="AH6" s="77"/>
      <c r="AI6" s="77"/>
      <c r="AJ6" s="77"/>
      <c r="AK6" s="77">
        <v>3</v>
      </c>
      <c r="AL6" s="77"/>
      <c r="AM6" s="77"/>
      <c r="AN6" s="77"/>
      <c r="AO6" s="77"/>
      <c r="AP6" s="77"/>
      <c r="AQ6" s="77"/>
      <c r="AR6" s="77"/>
      <c r="AS6" s="77"/>
      <c r="AT6" s="77">
        <v>4</v>
      </c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>
        <v>5</v>
      </c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>
        <v>6</v>
      </c>
      <c r="BX6" s="77"/>
      <c r="BY6" s="77"/>
      <c r="BZ6" s="77"/>
      <c r="CA6" s="77"/>
      <c r="CB6" s="77"/>
      <c r="CC6" s="77"/>
      <c r="CD6" s="77"/>
      <c r="CE6" s="77"/>
      <c r="CF6" s="77"/>
      <c r="CG6" s="77"/>
    </row>
    <row r="7" spans="1:129" s="19" customFormat="1" ht="32.25" customHeight="1">
      <c r="A7" s="84" t="s">
        <v>355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127" t="s">
        <v>298</v>
      </c>
      <c r="AF7" s="127"/>
      <c r="AG7" s="127"/>
      <c r="AH7" s="127"/>
      <c r="AI7" s="127"/>
      <c r="AJ7" s="127"/>
      <c r="AK7" s="128" t="s">
        <v>299</v>
      </c>
      <c r="AL7" s="129"/>
      <c r="AM7" s="129"/>
      <c r="AN7" s="129"/>
      <c r="AO7" s="129"/>
      <c r="AP7" s="129"/>
      <c r="AQ7" s="129"/>
      <c r="AR7" s="129"/>
      <c r="AS7" s="130"/>
      <c r="AT7" s="125">
        <v>55978053.38</v>
      </c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>
        <v>3261320.81</v>
      </c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>
        <f>AT7-BK7</f>
        <v>52716732.57</v>
      </c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9">
        <f>BK7/AT7*100</f>
        <v>5.826070420600252</v>
      </c>
      <c r="CJ7" s="132"/>
      <c r="CK7" s="132"/>
      <c r="CL7" s="132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</row>
    <row r="8" spans="1:129" s="19" customFormat="1" ht="16.5" customHeight="1">
      <c r="A8" s="55" t="s">
        <v>243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127" t="s">
        <v>250</v>
      </c>
      <c r="AF8" s="127"/>
      <c r="AG8" s="127"/>
      <c r="AH8" s="127"/>
      <c r="AI8" s="127"/>
      <c r="AJ8" s="127"/>
      <c r="AK8" s="128" t="s">
        <v>250</v>
      </c>
      <c r="AL8" s="129"/>
      <c r="AM8" s="129"/>
      <c r="AN8" s="129"/>
      <c r="AO8" s="129"/>
      <c r="AP8" s="129"/>
      <c r="AQ8" s="129"/>
      <c r="AR8" s="129"/>
      <c r="AS8" s="130"/>
      <c r="AT8" s="125" t="s">
        <v>250</v>
      </c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 t="s">
        <v>250</v>
      </c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 t="s">
        <v>250</v>
      </c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9" t="e">
        <f>BK8/AT8*100</f>
        <v>#VALUE!</v>
      </c>
      <c r="CJ8" s="132"/>
      <c r="CK8" s="132"/>
      <c r="CL8" s="132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</row>
    <row r="9" spans="1:129" s="18" customFormat="1" ht="135.75" customHeight="1">
      <c r="A9" s="55" t="s">
        <v>265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118">
        <v>200</v>
      </c>
      <c r="AF9" s="118"/>
      <c r="AG9" s="118"/>
      <c r="AH9" s="118"/>
      <c r="AI9" s="118"/>
      <c r="AJ9" s="118"/>
      <c r="AK9" s="117" t="s">
        <v>129</v>
      </c>
      <c r="AL9" s="117"/>
      <c r="AM9" s="117"/>
      <c r="AN9" s="117"/>
      <c r="AO9" s="117"/>
      <c r="AP9" s="117"/>
      <c r="AQ9" s="117"/>
      <c r="AR9" s="117"/>
      <c r="AS9" s="117"/>
      <c r="AT9" s="111">
        <v>722800</v>
      </c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>
        <v>64434.46</v>
      </c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>
        <f>AT9-BK9</f>
        <v>658365.54</v>
      </c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9">
        <f aca="true" t="shared" si="0" ref="CH9:CH62">BK9/AT9*100</f>
        <v>8.91456281128943</v>
      </c>
      <c r="CJ9" s="23"/>
      <c r="CK9" s="23"/>
      <c r="CL9" s="23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</row>
    <row r="10" spans="1:129" s="18" customFormat="1" ht="134.25" customHeight="1">
      <c r="A10" s="55" t="s">
        <v>127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118">
        <v>200</v>
      </c>
      <c r="AF10" s="118"/>
      <c r="AG10" s="118"/>
      <c r="AH10" s="118"/>
      <c r="AI10" s="118"/>
      <c r="AJ10" s="118"/>
      <c r="AK10" s="117" t="s">
        <v>130</v>
      </c>
      <c r="AL10" s="117"/>
      <c r="AM10" s="117"/>
      <c r="AN10" s="117"/>
      <c r="AO10" s="117"/>
      <c r="AP10" s="117"/>
      <c r="AQ10" s="117"/>
      <c r="AR10" s="117"/>
      <c r="AS10" s="117"/>
      <c r="AT10" s="111">
        <v>233000</v>
      </c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>
        <v>14968.47</v>
      </c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>
        <f>AT10-BK10</f>
        <v>218031.53</v>
      </c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9">
        <f t="shared" si="0"/>
        <v>6.424236051502145</v>
      </c>
      <c r="CJ10" s="23"/>
      <c r="CK10" s="23"/>
      <c r="CL10" s="23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</row>
    <row r="11" spans="1:129" s="18" customFormat="1" ht="119.25" customHeight="1">
      <c r="A11" s="55" t="s">
        <v>128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118">
        <v>200</v>
      </c>
      <c r="AF11" s="118"/>
      <c r="AG11" s="118"/>
      <c r="AH11" s="118"/>
      <c r="AI11" s="118"/>
      <c r="AJ11" s="118"/>
      <c r="AK11" s="117" t="s">
        <v>131</v>
      </c>
      <c r="AL11" s="117"/>
      <c r="AM11" s="117"/>
      <c r="AN11" s="117"/>
      <c r="AO11" s="117"/>
      <c r="AP11" s="117"/>
      <c r="AQ11" s="117"/>
      <c r="AR11" s="117"/>
      <c r="AS11" s="117"/>
      <c r="AT11" s="111">
        <v>48800</v>
      </c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 t="s">
        <v>250</v>
      </c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>
        <f>AT11</f>
        <v>48800</v>
      </c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9" t="e">
        <f t="shared" si="0"/>
        <v>#VALUE!</v>
      </c>
      <c r="CJ11" s="23"/>
      <c r="CK11" s="23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</row>
    <row r="12" spans="1:129" s="18" customFormat="1" ht="153" customHeight="1">
      <c r="A12" s="90" t="s">
        <v>211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2"/>
      <c r="AD12" s="20"/>
      <c r="AE12" s="150">
        <v>200</v>
      </c>
      <c r="AF12" s="151"/>
      <c r="AG12" s="151"/>
      <c r="AH12" s="151"/>
      <c r="AI12" s="151"/>
      <c r="AJ12" s="152"/>
      <c r="AK12" s="153" t="s">
        <v>26</v>
      </c>
      <c r="AL12" s="154"/>
      <c r="AM12" s="154"/>
      <c r="AN12" s="154"/>
      <c r="AO12" s="154"/>
      <c r="AP12" s="154"/>
      <c r="AQ12" s="154"/>
      <c r="AR12" s="154"/>
      <c r="AS12" s="155"/>
      <c r="AT12" s="113">
        <v>75600</v>
      </c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5"/>
      <c r="BK12" s="113">
        <v>11000</v>
      </c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5"/>
      <c r="BW12" s="111">
        <f>AT12-BK12</f>
        <v>64600</v>
      </c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8">
        <f>BK12/AT12*100</f>
        <v>14.550264550264549</v>
      </c>
      <c r="CJ12" s="23"/>
      <c r="CK12" s="23"/>
      <c r="CL12" s="23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</row>
    <row r="13" spans="1:129" s="18" customFormat="1" ht="162.75" customHeight="1">
      <c r="A13" s="90" t="s">
        <v>87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2"/>
      <c r="AD13" s="20"/>
      <c r="AE13" s="150">
        <v>200</v>
      </c>
      <c r="AF13" s="151"/>
      <c r="AG13" s="151"/>
      <c r="AH13" s="151"/>
      <c r="AI13" s="151"/>
      <c r="AJ13" s="152"/>
      <c r="AK13" s="153" t="s">
        <v>88</v>
      </c>
      <c r="AL13" s="154"/>
      <c r="AM13" s="154"/>
      <c r="AN13" s="154"/>
      <c r="AO13" s="154"/>
      <c r="AP13" s="154"/>
      <c r="AQ13" s="154"/>
      <c r="AR13" s="154"/>
      <c r="AS13" s="155"/>
      <c r="AT13" s="113">
        <v>14500</v>
      </c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5"/>
      <c r="BK13" s="113" t="s">
        <v>250</v>
      </c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5"/>
      <c r="BW13" s="111">
        <f>AT13</f>
        <v>14500</v>
      </c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8" t="e">
        <f>BK13/AT13*100</f>
        <v>#VALUE!</v>
      </c>
      <c r="CJ13" s="23"/>
      <c r="CK13" s="23"/>
      <c r="CL13" s="23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</row>
    <row r="14" spans="1:129" s="18" customFormat="1" ht="134.25" customHeight="1">
      <c r="A14" s="55" t="s">
        <v>132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20"/>
      <c r="AE14" s="124">
        <v>200</v>
      </c>
      <c r="AF14" s="124"/>
      <c r="AG14" s="124"/>
      <c r="AH14" s="124"/>
      <c r="AI14" s="124"/>
      <c r="AJ14" s="124"/>
      <c r="AK14" s="117" t="s">
        <v>264</v>
      </c>
      <c r="AL14" s="117"/>
      <c r="AM14" s="117"/>
      <c r="AN14" s="117"/>
      <c r="AO14" s="117"/>
      <c r="AP14" s="117"/>
      <c r="AQ14" s="117"/>
      <c r="AR14" s="117"/>
      <c r="AS14" s="117"/>
      <c r="AT14" s="111">
        <v>18000</v>
      </c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 t="s">
        <v>250</v>
      </c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>
        <f>AT14</f>
        <v>18000</v>
      </c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8" t="e">
        <f t="shared" si="0"/>
        <v>#VALUE!</v>
      </c>
      <c r="CJ14" s="23"/>
      <c r="CK14" s="23"/>
      <c r="CL14" s="23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</row>
    <row r="15" spans="1:129" s="18" customFormat="1" ht="109.5" customHeight="1">
      <c r="A15" s="55" t="s">
        <v>56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116">
        <v>200</v>
      </c>
      <c r="AF15" s="116"/>
      <c r="AG15" s="116"/>
      <c r="AH15" s="116"/>
      <c r="AI15" s="116"/>
      <c r="AJ15" s="116"/>
      <c r="AK15" s="117" t="s">
        <v>110</v>
      </c>
      <c r="AL15" s="117"/>
      <c r="AM15" s="117"/>
      <c r="AN15" s="117"/>
      <c r="AO15" s="117"/>
      <c r="AP15" s="117"/>
      <c r="AQ15" s="117"/>
      <c r="AR15" s="117"/>
      <c r="AS15" s="117"/>
      <c r="AT15" s="111">
        <v>20000</v>
      </c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>
        <v>15000</v>
      </c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>
        <f>AT15-BK15</f>
        <v>5000</v>
      </c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9">
        <f t="shared" si="0"/>
        <v>75</v>
      </c>
      <c r="CJ15" s="23"/>
      <c r="CK15" s="23"/>
      <c r="CL15" s="23"/>
      <c r="CM15" s="25"/>
      <c r="CN15" s="25"/>
      <c r="CO15" s="25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</row>
    <row r="16" spans="1:129" s="18" customFormat="1" ht="150" customHeight="1">
      <c r="A16" s="55" t="s">
        <v>57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116">
        <v>200</v>
      </c>
      <c r="AF16" s="116"/>
      <c r="AG16" s="116"/>
      <c r="AH16" s="116"/>
      <c r="AI16" s="116"/>
      <c r="AJ16" s="116"/>
      <c r="AK16" s="117" t="s">
        <v>58</v>
      </c>
      <c r="AL16" s="117"/>
      <c r="AM16" s="117"/>
      <c r="AN16" s="117"/>
      <c r="AO16" s="117"/>
      <c r="AP16" s="117"/>
      <c r="AQ16" s="117"/>
      <c r="AR16" s="117"/>
      <c r="AS16" s="117"/>
      <c r="AT16" s="111">
        <v>4637600</v>
      </c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>
        <v>430761.76</v>
      </c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>
        <f>AT16-BK16</f>
        <v>4206838.24</v>
      </c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9">
        <f t="shared" si="0"/>
        <v>9.288462998102467</v>
      </c>
      <c r="CJ16" s="23"/>
      <c r="CK16" s="23"/>
      <c r="CL16" s="23"/>
      <c r="CM16" s="25"/>
      <c r="CN16" s="25"/>
      <c r="CO16" s="25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</row>
    <row r="17" spans="1:129" s="18" customFormat="1" ht="147" customHeight="1">
      <c r="A17" s="55" t="s">
        <v>59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116">
        <v>200</v>
      </c>
      <c r="AF17" s="116"/>
      <c r="AG17" s="116"/>
      <c r="AH17" s="116"/>
      <c r="AI17" s="116"/>
      <c r="AJ17" s="116"/>
      <c r="AK17" s="117" t="s">
        <v>60</v>
      </c>
      <c r="AL17" s="117"/>
      <c r="AM17" s="117"/>
      <c r="AN17" s="117"/>
      <c r="AO17" s="117"/>
      <c r="AP17" s="117"/>
      <c r="AQ17" s="117"/>
      <c r="AR17" s="117"/>
      <c r="AS17" s="117"/>
      <c r="AT17" s="111">
        <v>1504300</v>
      </c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>
        <v>125663.58</v>
      </c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>
        <f>AT17-BK17</f>
        <v>1378636.42</v>
      </c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9">
        <f t="shared" si="0"/>
        <v>8.353624941833411</v>
      </c>
      <c r="CJ17" s="23"/>
      <c r="CK17" s="23"/>
      <c r="CL17" s="23"/>
      <c r="CM17" s="25"/>
      <c r="CN17" s="25"/>
      <c r="CO17" s="25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</row>
    <row r="18" spans="1:129" s="18" customFormat="1" ht="132" customHeight="1">
      <c r="A18" s="55" t="s">
        <v>61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116">
        <v>200</v>
      </c>
      <c r="AF18" s="116"/>
      <c r="AG18" s="116"/>
      <c r="AH18" s="116"/>
      <c r="AI18" s="116"/>
      <c r="AJ18" s="116"/>
      <c r="AK18" s="117" t="s">
        <v>62</v>
      </c>
      <c r="AL18" s="117"/>
      <c r="AM18" s="117"/>
      <c r="AN18" s="117"/>
      <c r="AO18" s="117"/>
      <c r="AP18" s="117"/>
      <c r="AQ18" s="117"/>
      <c r="AR18" s="117"/>
      <c r="AS18" s="117"/>
      <c r="AT18" s="111">
        <v>342200</v>
      </c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>
        <v>13610</v>
      </c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>
        <f>AT18-BK18</f>
        <v>328590</v>
      </c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9">
        <f t="shared" si="0"/>
        <v>3.977206312098188</v>
      </c>
      <c r="CJ18" s="23"/>
      <c r="CK18" s="23"/>
      <c r="CL18" s="23"/>
      <c r="CM18" s="25"/>
      <c r="CN18" s="25"/>
      <c r="CO18" s="25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</row>
    <row r="19" spans="1:129" s="18" customFormat="1" ht="120" customHeight="1">
      <c r="A19" s="55" t="s">
        <v>63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20"/>
      <c r="AE19" s="118">
        <v>200</v>
      </c>
      <c r="AF19" s="118"/>
      <c r="AG19" s="118"/>
      <c r="AH19" s="118"/>
      <c r="AI19" s="118"/>
      <c r="AJ19" s="118"/>
      <c r="AK19" s="117" t="s">
        <v>64</v>
      </c>
      <c r="AL19" s="117"/>
      <c r="AM19" s="117"/>
      <c r="AN19" s="117"/>
      <c r="AO19" s="117"/>
      <c r="AP19" s="117"/>
      <c r="AQ19" s="117"/>
      <c r="AR19" s="117"/>
      <c r="AS19" s="117"/>
      <c r="AT19" s="111">
        <v>167600</v>
      </c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>
        <v>23763.83</v>
      </c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>
        <f>AT19-BK19</f>
        <v>143836.16999999998</v>
      </c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9">
        <f t="shared" si="0"/>
        <v>14.178896181384248</v>
      </c>
      <c r="CJ19" s="23"/>
      <c r="CK19" s="23"/>
      <c r="CL19" s="23"/>
      <c r="CM19" s="25"/>
      <c r="CN19" s="25"/>
      <c r="CO19" s="25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</row>
    <row r="20" spans="1:129" s="18" customFormat="1" ht="120" customHeight="1">
      <c r="A20" s="55" t="s">
        <v>212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20"/>
      <c r="AE20" s="118">
        <v>200</v>
      </c>
      <c r="AF20" s="118"/>
      <c r="AG20" s="118"/>
      <c r="AH20" s="118"/>
      <c r="AI20" s="118"/>
      <c r="AJ20" s="118"/>
      <c r="AK20" s="117" t="s">
        <v>210</v>
      </c>
      <c r="AL20" s="117"/>
      <c r="AM20" s="117"/>
      <c r="AN20" s="117"/>
      <c r="AO20" s="117"/>
      <c r="AP20" s="117"/>
      <c r="AQ20" s="117"/>
      <c r="AR20" s="117"/>
      <c r="AS20" s="117"/>
      <c r="AT20" s="111">
        <v>2700</v>
      </c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 t="s">
        <v>250</v>
      </c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>
        <f>AT20</f>
        <v>2700</v>
      </c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9" t="e">
        <f>BK20/AT20*100</f>
        <v>#VALUE!</v>
      </c>
      <c r="CJ20" s="23"/>
      <c r="CK20" s="23"/>
      <c r="CL20" s="23"/>
      <c r="CM20" s="25"/>
      <c r="CN20" s="25"/>
      <c r="CO20" s="25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</row>
    <row r="21" spans="1:129" s="18" customFormat="1" ht="135" customHeight="1">
      <c r="A21" s="55" t="s">
        <v>65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118">
        <v>200</v>
      </c>
      <c r="AF21" s="118"/>
      <c r="AG21" s="118"/>
      <c r="AH21" s="118"/>
      <c r="AI21" s="118"/>
      <c r="AJ21" s="118"/>
      <c r="AK21" s="117" t="s">
        <v>66</v>
      </c>
      <c r="AL21" s="117"/>
      <c r="AM21" s="117"/>
      <c r="AN21" s="117"/>
      <c r="AO21" s="117"/>
      <c r="AP21" s="117"/>
      <c r="AQ21" s="117"/>
      <c r="AR21" s="117"/>
      <c r="AS21" s="117"/>
      <c r="AT21" s="111">
        <v>405000</v>
      </c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>
        <v>57444.04</v>
      </c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>
        <f aca="true" t="shared" si="1" ref="BW21:BW27">AT21-BK21</f>
        <v>347555.96</v>
      </c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9">
        <f t="shared" si="0"/>
        <v>14.183713580246915</v>
      </c>
      <c r="CJ21" s="23"/>
      <c r="CK21" s="23"/>
      <c r="CL21" s="23"/>
      <c r="CM21" s="25"/>
      <c r="CN21" s="25"/>
      <c r="CO21" s="25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</row>
    <row r="22" spans="1:129" s="18" customFormat="1" ht="129.75" customHeight="1">
      <c r="A22" s="55" t="s">
        <v>67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118">
        <v>200</v>
      </c>
      <c r="AF22" s="118"/>
      <c r="AG22" s="118"/>
      <c r="AH22" s="118"/>
      <c r="AI22" s="118"/>
      <c r="AJ22" s="118"/>
      <c r="AK22" s="117" t="s">
        <v>68</v>
      </c>
      <c r="AL22" s="117"/>
      <c r="AM22" s="117"/>
      <c r="AN22" s="117"/>
      <c r="AO22" s="117"/>
      <c r="AP22" s="117"/>
      <c r="AQ22" s="117"/>
      <c r="AR22" s="117"/>
      <c r="AS22" s="117"/>
      <c r="AT22" s="111">
        <v>1596000</v>
      </c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>
        <v>33456.72</v>
      </c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>
        <f t="shared" si="1"/>
        <v>1562543.28</v>
      </c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9">
        <f t="shared" si="0"/>
        <v>2.0962857142857145</v>
      </c>
      <c r="CJ22" s="23"/>
      <c r="CK22" s="23"/>
      <c r="CL22" s="23"/>
      <c r="CM22" s="25"/>
      <c r="CN22" s="25"/>
      <c r="CO22" s="25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</row>
    <row r="23" spans="1:129" s="18" customFormat="1" ht="128.25" customHeight="1">
      <c r="A23" s="55" t="s">
        <v>69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118">
        <v>200</v>
      </c>
      <c r="AF23" s="118"/>
      <c r="AG23" s="118"/>
      <c r="AH23" s="118"/>
      <c r="AI23" s="118"/>
      <c r="AJ23" s="118"/>
      <c r="AK23" s="117" t="s">
        <v>70</v>
      </c>
      <c r="AL23" s="117"/>
      <c r="AM23" s="117"/>
      <c r="AN23" s="117"/>
      <c r="AO23" s="117"/>
      <c r="AP23" s="117"/>
      <c r="AQ23" s="117"/>
      <c r="AR23" s="117"/>
      <c r="AS23" s="117"/>
      <c r="AT23" s="111">
        <v>192000</v>
      </c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>
        <v>26336.58</v>
      </c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>
        <f t="shared" si="1"/>
        <v>165663.41999999998</v>
      </c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9">
        <f t="shared" si="0"/>
        <v>13.71696875</v>
      </c>
      <c r="CJ23" s="23"/>
      <c r="CK23" s="23"/>
      <c r="CL23" s="23"/>
      <c r="CM23" s="25"/>
      <c r="CN23" s="25"/>
      <c r="CO23" s="25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</row>
    <row r="24" spans="1:129" s="18" customFormat="1" ht="128.25" customHeight="1">
      <c r="A24" s="55" t="s">
        <v>357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118">
        <v>200</v>
      </c>
      <c r="AF24" s="118"/>
      <c r="AG24" s="118"/>
      <c r="AH24" s="118"/>
      <c r="AI24" s="118"/>
      <c r="AJ24" s="118"/>
      <c r="AK24" s="117" t="s">
        <v>356</v>
      </c>
      <c r="AL24" s="117"/>
      <c r="AM24" s="117"/>
      <c r="AN24" s="117"/>
      <c r="AO24" s="117"/>
      <c r="AP24" s="117"/>
      <c r="AQ24" s="117"/>
      <c r="AR24" s="117"/>
      <c r="AS24" s="117"/>
      <c r="AT24" s="111">
        <v>53800</v>
      </c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>
        <v>53747</v>
      </c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>
        <f>AT24-BK24</f>
        <v>53</v>
      </c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9">
        <f>BK24/AT24*100</f>
        <v>99.9014869888476</v>
      </c>
      <c r="CJ24" s="23"/>
      <c r="CK24" s="23"/>
      <c r="CL24" s="23"/>
      <c r="CM24" s="25"/>
      <c r="CN24" s="25"/>
      <c r="CO24" s="25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</row>
    <row r="25" spans="1:129" s="18" customFormat="1" ht="141.75" customHeight="1">
      <c r="A25" s="55" t="s">
        <v>71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20"/>
      <c r="AE25" s="116">
        <v>200</v>
      </c>
      <c r="AF25" s="116"/>
      <c r="AG25" s="116"/>
      <c r="AH25" s="116"/>
      <c r="AI25" s="116"/>
      <c r="AJ25" s="116"/>
      <c r="AK25" s="117" t="s">
        <v>72</v>
      </c>
      <c r="AL25" s="117"/>
      <c r="AM25" s="117"/>
      <c r="AN25" s="117"/>
      <c r="AO25" s="117"/>
      <c r="AP25" s="117"/>
      <c r="AQ25" s="117"/>
      <c r="AR25" s="117"/>
      <c r="AS25" s="117"/>
      <c r="AT25" s="111">
        <v>422500</v>
      </c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>
        <v>93539.25</v>
      </c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>
        <f t="shared" si="1"/>
        <v>328960.75</v>
      </c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9">
        <f t="shared" si="0"/>
        <v>22.1394674556213</v>
      </c>
      <c r="CJ25" s="23"/>
      <c r="CK25" s="23"/>
      <c r="CL25" s="23"/>
      <c r="CM25" s="25"/>
      <c r="CN25" s="25"/>
      <c r="CO25" s="25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</row>
    <row r="26" spans="1:129" s="18" customFormat="1" ht="108" customHeight="1">
      <c r="A26" s="55" t="s">
        <v>91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20"/>
      <c r="AE26" s="118">
        <v>200</v>
      </c>
      <c r="AF26" s="118"/>
      <c r="AG26" s="118"/>
      <c r="AH26" s="118"/>
      <c r="AI26" s="118"/>
      <c r="AJ26" s="118"/>
      <c r="AK26" s="117" t="s">
        <v>92</v>
      </c>
      <c r="AL26" s="117"/>
      <c r="AM26" s="117"/>
      <c r="AN26" s="117"/>
      <c r="AO26" s="117"/>
      <c r="AP26" s="117"/>
      <c r="AQ26" s="117"/>
      <c r="AR26" s="117"/>
      <c r="AS26" s="117"/>
      <c r="AT26" s="111">
        <v>29500</v>
      </c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>
        <v>29449</v>
      </c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>
        <f>AT26-BK26</f>
        <v>51</v>
      </c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9">
        <f t="shared" si="0"/>
        <v>99.8271186440678</v>
      </c>
      <c r="CJ26" s="23"/>
      <c r="CK26" s="23"/>
      <c r="CL26" s="23"/>
      <c r="CM26" s="25"/>
      <c r="CN26" s="25"/>
      <c r="CO26" s="25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</row>
    <row r="27" spans="1:129" s="18" customFormat="1" ht="105.75" customHeight="1">
      <c r="A27" s="55" t="s">
        <v>93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20"/>
      <c r="AE27" s="118">
        <v>200</v>
      </c>
      <c r="AF27" s="118"/>
      <c r="AG27" s="118"/>
      <c r="AH27" s="118"/>
      <c r="AI27" s="118"/>
      <c r="AJ27" s="118"/>
      <c r="AK27" s="117" t="s">
        <v>94</v>
      </c>
      <c r="AL27" s="117"/>
      <c r="AM27" s="117"/>
      <c r="AN27" s="117"/>
      <c r="AO27" s="117"/>
      <c r="AP27" s="117"/>
      <c r="AQ27" s="117"/>
      <c r="AR27" s="117"/>
      <c r="AS27" s="117"/>
      <c r="AT27" s="111">
        <v>17000</v>
      </c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>
        <v>5346.64</v>
      </c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>
        <f t="shared" si="1"/>
        <v>11653.36</v>
      </c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9">
        <f t="shared" si="0"/>
        <v>31.450823529411764</v>
      </c>
      <c r="CJ27" s="23"/>
      <c r="CK27" s="23"/>
      <c r="CL27" s="23"/>
      <c r="CM27" s="25"/>
      <c r="CN27" s="25"/>
      <c r="CO27" s="25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</row>
    <row r="28" spans="1:129" s="18" customFormat="1" ht="199.5" customHeight="1">
      <c r="A28" s="55" t="s">
        <v>358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20"/>
      <c r="AE28" s="118">
        <v>200</v>
      </c>
      <c r="AF28" s="118"/>
      <c r="AG28" s="118"/>
      <c r="AH28" s="118"/>
      <c r="AI28" s="118"/>
      <c r="AJ28" s="118"/>
      <c r="AK28" s="117" t="s">
        <v>98</v>
      </c>
      <c r="AL28" s="117"/>
      <c r="AM28" s="117"/>
      <c r="AN28" s="117"/>
      <c r="AO28" s="117"/>
      <c r="AP28" s="117"/>
      <c r="AQ28" s="117"/>
      <c r="AR28" s="117"/>
      <c r="AS28" s="117"/>
      <c r="AT28" s="111">
        <v>200</v>
      </c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 t="s">
        <v>250</v>
      </c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>
        <f>AT28</f>
        <v>200</v>
      </c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9" t="e">
        <f t="shared" si="0"/>
        <v>#VALUE!</v>
      </c>
      <c r="CJ28" s="23"/>
      <c r="CK28" s="23"/>
      <c r="CL28" s="23"/>
      <c r="CM28" s="25"/>
      <c r="CN28" s="25"/>
      <c r="CO28" s="25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</row>
    <row r="29" spans="1:129" s="18" customFormat="1" ht="68.25" customHeight="1">
      <c r="A29" s="55" t="s">
        <v>99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118">
        <v>200</v>
      </c>
      <c r="AF29" s="118"/>
      <c r="AG29" s="118"/>
      <c r="AH29" s="118"/>
      <c r="AI29" s="118"/>
      <c r="AJ29" s="118"/>
      <c r="AK29" s="117" t="s">
        <v>100</v>
      </c>
      <c r="AL29" s="117"/>
      <c r="AM29" s="117"/>
      <c r="AN29" s="117"/>
      <c r="AO29" s="117"/>
      <c r="AP29" s="117"/>
      <c r="AQ29" s="117"/>
      <c r="AR29" s="117"/>
      <c r="AS29" s="117"/>
      <c r="AT29" s="111">
        <v>249000</v>
      </c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>
        <v>60400</v>
      </c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>
        <f>AT29-BK29</f>
        <v>188600</v>
      </c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9">
        <f t="shared" si="0"/>
        <v>24.2570281124498</v>
      </c>
      <c r="CJ29" s="23"/>
      <c r="CK29" s="23"/>
      <c r="CL29" s="23"/>
      <c r="CM29" s="25"/>
      <c r="CN29" s="25"/>
      <c r="CO29" s="25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</row>
    <row r="30" spans="1:129" s="18" customFormat="1" ht="42" customHeight="1">
      <c r="A30" s="90" t="s">
        <v>101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0"/>
      <c r="AE30" s="118">
        <v>200</v>
      </c>
      <c r="AF30" s="118"/>
      <c r="AG30" s="118"/>
      <c r="AH30" s="118"/>
      <c r="AI30" s="118"/>
      <c r="AJ30" s="118"/>
      <c r="AK30" s="117" t="s">
        <v>213</v>
      </c>
      <c r="AL30" s="117"/>
      <c r="AM30" s="117"/>
      <c r="AN30" s="117"/>
      <c r="AO30" s="117"/>
      <c r="AP30" s="117"/>
      <c r="AQ30" s="117"/>
      <c r="AR30" s="117"/>
      <c r="AS30" s="117"/>
      <c r="AT30" s="111">
        <v>70000</v>
      </c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 t="s">
        <v>250</v>
      </c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>
        <f>AT30</f>
        <v>70000</v>
      </c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9" t="e">
        <f>BK30/AT30*100</f>
        <v>#VALUE!</v>
      </c>
      <c r="CJ30" s="23"/>
      <c r="CK30" s="23"/>
      <c r="CL30" s="23"/>
      <c r="CM30" s="25"/>
      <c r="CN30" s="25"/>
      <c r="CO30" s="25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</row>
    <row r="31" spans="1:129" s="18" customFormat="1" ht="35.25" customHeight="1">
      <c r="A31" s="90" t="s">
        <v>101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2"/>
      <c r="AD31" s="20"/>
      <c r="AE31" s="118">
        <v>200</v>
      </c>
      <c r="AF31" s="118"/>
      <c r="AG31" s="118"/>
      <c r="AH31" s="118"/>
      <c r="AI31" s="118"/>
      <c r="AJ31" s="118"/>
      <c r="AK31" s="117" t="s">
        <v>102</v>
      </c>
      <c r="AL31" s="117"/>
      <c r="AM31" s="117"/>
      <c r="AN31" s="117"/>
      <c r="AO31" s="117"/>
      <c r="AP31" s="117"/>
      <c r="AQ31" s="117"/>
      <c r="AR31" s="117"/>
      <c r="AS31" s="117"/>
      <c r="AT31" s="111">
        <v>30000</v>
      </c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>
        <v>29930</v>
      </c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>
        <f>AT31-BK31</f>
        <v>70</v>
      </c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9">
        <f t="shared" si="0"/>
        <v>99.76666666666667</v>
      </c>
      <c r="CJ31" s="23"/>
      <c r="CK31" s="23"/>
      <c r="CL31" s="23"/>
      <c r="CM31" s="25"/>
      <c r="CN31" s="25"/>
      <c r="CO31" s="25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</row>
    <row r="32" spans="1:129" s="18" customFormat="1" ht="69.75" customHeight="1">
      <c r="A32" s="55" t="s">
        <v>214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118">
        <v>200</v>
      </c>
      <c r="AF32" s="118"/>
      <c r="AG32" s="118"/>
      <c r="AH32" s="118"/>
      <c r="AI32" s="118"/>
      <c r="AJ32" s="118"/>
      <c r="AK32" s="117" t="s">
        <v>103</v>
      </c>
      <c r="AL32" s="117"/>
      <c r="AM32" s="117"/>
      <c r="AN32" s="117"/>
      <c r="AO32" s="117"/>
      <c r="AP32" s="117"/>
      <c r="AQ32" s="117"/>
      <c r="AR32" s="117"/>
      <c r="AS32" s="117"/>
      <c r="AT32" s="111">
        <v>100000</v>
      </c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>
        <v>27978</v>
      </c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>
        <f>AT32-BK32</f>
        <v>72022</v>
      </c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9">
        <f t="shared" si="0"/>
        <v>27.977999999999998</v>
      </c>
      <c r="CJ32" s="23"/>
      <c r="CK32" s="23"/>
      <c r="CL32" s="23"/>
      <c r="CM32" s="25"/>
      <c r="CN32" s="25"/>
      <c r="CO32" s="25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</row>
    <row r="33" spans="1:129" s="18" customFormat="1" ht="107.25" customHeight="1">
      <c r="A33" s="55" t="s">
        <v>215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118">
        <v>200</v>
      </c>
      <c r="AF33" s="118"/>
      <c r="AG33" s="118"/>
      <c r="AH33" s="118"/>
      <c r="AI33" s="118"/>
      <c r="AJ33" s="118"/>
      <c r="AK33" s="117" t="s">
        <v>104</v>
      </c>
      <c r="AL33" s="117"/>
      <c r="AM33" s="117"/>
      <c r="AN33" s="117"/>
      <c r="AO33" s="117"/>
      <c r="AP33" s="117"/>
      <c r="AQ33" s="117"/>
      <c r="AR33" s="117"/>
      <c r="AS33" s="117"/>
      <c r="AT33" s="111">
        <v>200000</v>
      </c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>
        <v>1047</v>
      </c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>
        <f>AT33-BK33</f>
        <v>198953</v>
      </c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9">
        <f t="shared" si="0"/>
        <v>0.5235</v>
      </c>
      <c r="CJ33" s="23"/>
      <c r="CK33" s="23"/>
      <c r="CL33" s="23"/>
      <c r="CM33" s="25"/>
      <c r="CN33" s="25"/>
      <c r="CO33" s="25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</row>
    <row r="34" spans="1:129" s="18" customFormat="1" ht="104.25" customHeight="1">
      <c r="A34" s="55" t="s">
        <v>218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118">
        <v>200</v>
      </c>
      <c r="AF34" s="118"/>
      <c r="AG34" s="118"/>
      <c r="AH34" s="118"/>
      <c r="AI34" s="118"/>
      <c r="AJ34" s="118"/>
      <c r="AK34" s="117" t="s">
        <v>216</v>
      </c>
      <c r="AL34" s="117"/>
      <c r="AM34" s="117"/>
      <c r="AN34" s="117"/>
      <c r="AO34" s="117"/>
      <c r="AP34" s="117"/>
      <c r="AQ34" s="117"/>
      <c r="AR34" s="117"/>
      <c r="AS34" s="117"/>
      <c r="AT34" s="111">
        <v>316500</v>
      </c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 t="s">
        <v>250</v>
      </c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>
        <f aca="true" t="shared" si="2" ref="BW34:BW57">AT34</f>
        <v>316500</v>
      </c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9" t="e">
        <f>BK34/AT34*100</f>
        <v>#VALUE!</v>
      </c>
      <c r="CJ34" s="23"/>
      <c r="CK34" s="23"/>
      <c r="CL34" s="23"/>
      <c r="CM34" s="25"/>
      <c r="CN34" s="25"/>
      <c r="CO34" s="25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</row>
    <row r="35" spans="1:129" s="18" customFormat="1" ht="105.75" customHeight="1">
      <c r="A35" s="55" t="s">
        <v>219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118">
        <v>200</v>
      </c>
      <c r="AF35" s="118"/>
      <c r="AG35" s="118"/>
      <c r="AH35" s="118"/>
      <c r="AI35" s="118"/>
      <c r="AJ35" s="118"/>
      <c r="AK35" s="117" t="s">
        <v>217</v>
      </c>
      <c r="AL35" s="117"/>
      <c r="AM35" s="117"/>
      <c r="AN35" s="117"/>
      <c r="AO35" s="117"/>
      <c r="AP35" s="117"/>
      <c r="AQ35" s="117"/>
      <c r="AR35" s="117"/>
      <c r="AS35" s="117"/>
      <c r="AT35" s="111">
        <v>40000</v>
      </c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>
        <v>1500</v>
      </c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>
        <f>AT35-BK35</f>
        <v>38500</v>
      </c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9">
        <f>BK35/AT35*100</f>
        <v>3.75</v>
      </c>
      <c r="CJ35" s="23"/>
      <c r="CK35" s="23"/>
      <c r="CL35" s="23"/>
      <c r="CM35" s="25"/>
      <c r="CN35" s="25"/>
      <c r="CO35" s="25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</row>
    <row r="36" spans="1:129" s="18" customFormat="1" ht="105.75" customHeight="1">
      <c r="A36" s="55" t="s">
        <v>360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118">
        <v>200</v>
      </c>
      <c r="AF36" s="118"/>
      <c r="AG36" s="118"/>
      <c r="AH36" s="118"/>
      <c r="AI36" s="118"/>
      <c r="AJ36" s="118"/>
      <c r="AK36" s="117" t="s">
        <v>359</v>
      </c>
      <c r="AL36" s="117"/>
      <c r="AM36" s="117"/>
      <c r="AN36" s="117"/>
      <c r="AO36" s="117"/>
      <c r="AP36" s="117"/>
      <c r="AQ36" s="117"/>
      <c r="AR36" s="117"/>
      <c r="AS36" s="117"/>
      <c r="AT36" s="111">
        <v>23500</v>
      </c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>
        <v>23500</v>
      </c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>
        <f>AT36-BK36</f>
        <v>0</v>
      </c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9">
        <f>BK36/AT36*100</f>
        <v>100</v>
      </c>
      <c r="CJ36" s="23"/>
      <c r="CK36" s="23"/>
      <c r="CL36" s="23"/>
      <c r="CM36" s="25"/>
      <c r="CN36" s="25"/>
      <c r="CO36" s="25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</row>
    <row r="37" spans="1:129" s="18" customFormat="1" ht="117.75" customHeight="1">
      <c r="A37" s="55" t="s">
        <v>106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118">
        <v>200</v>
      </c>
      <c r="AF37" s="118"/>
      <c r="AG37" s="118"/>
      <c r="AH37" s="118"/>
      <c r="AI37" s="118"/>
      <c r="AJ37" s="118"/>
      <c r="AK37" s="117" t="s">
        <v>107</v>
      </c>
      <c r="AL37" s="117"/>
      <c r="AM37" s="117"/>
      <c r="AN37" s="117"/>
      <c r="AO37" s="117"/>
      <c r="AP37" s="117"/>
      <c r="AQ37" s="117"/>
      <c r="AR37" s="117"/>
      <c r="AS37" s="117"/>
      <c r="AT37" s="111">
        <v>316300</v>
      </c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>
        <v>34689.38</v>
      </c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>
        <f>AT37-BK37</f>
        <v>281610.62</v>
      </c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9">
        <f t="shared" si="0"/>
        <v>10.967239962061333</v>
      </c>
      <c r="CJ37" s="23"/>
      <c r="CK37" s="23"/>
      <c r="CL37" s="23"/>
      <c r="CM37" s="25"/>
      <c r="CN37" s="25"/>
      <c r="CO37" s="25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</row>
    <row r="38" spans="1:129" s="18" customFormat="1" ht="132" customHeight="1">
      <c r="A38" s="55" t="s">
        <v>108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118">
        <v>200</v>
      </c>
      <c r="AF38" s="118"/>
      <c r="AG38" s="118"/>
      <c r="AH38" s="118"/>
      <c r="AI38" s="118"/>
      <c r="AJ38" s="118"/>
      <c r="AK38" s="117" t="s">
        <v>109</v>
      </c>
      <c r="AL38" s="117"/>
      <c r="AM38" s="117"/>
      <c r="AN38" s="117"/>
      <c r="AO38" s="117"/>
      <c r="AP38" s="117"/>
      <c r="AQ38" s="117"/>
      <c r="AR38" s="117"/>
      <c r="AS38" s="117"/>
      <c r="AT38" s="111">
        <v>120800</v>
      </c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>
        <v>7677.88</v>
      </c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>
        <f>AT38-BK38</f>
        <v>113122.12</v>
      </c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9">
        <f t="shared" si="0"/>
        <v>6.355860927152318</v>
      </c>
      <c r="CJ38" s="23"/>
      <c r="CK38" s="23"/>
      <c r="CL38" s="23"/>
      <c r="CM38" s="25"/>
      <c r="CN38" s="25"/>
      <c r="CO38" s="25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</row>
    <row r="39" spans="1:129" s="18" customFormat="1" ht="120" customHeight="1">
      <c r="A39" s="55" t="s">
        <v>112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20"/>
      <c r="AE39" s="118">
        <v>200</v>
      </c>
      <c r="AF39" s="118"/>
      <c r="AG39" s="118"/>
      <c r="AH39" s="118"/>
      <c r="AI39" s="118"/>
      <c r="AJ39" s="118"/>
      <c r="AK39" s="117" t="s">
        <v>113</v>
      </c>
      <c r="AL39" s="117"/>
      <c r="AM39" s="117"/>
      <c r="AN39" s="117"/>
      <c r="AO39" s="117"/>
      <c r="AP39" s="117"/>
      <c r="AQ39" s="117"/>
      <c r="AR39" s="117"/>
      <c r="AS39" s="117"/>
      <c r="AT39" s="111">
        <v>45500</v>
      </c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 t="s">
        <v>250</v>
      </c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>
        <f t="shared" si="2"/>
        <v>45500</v>
      </c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9" t="e">
        <f t="shared" si="0"/>
        <v>#VALUE!</v>
      </c>
      <c r="CJ39" s="23"/>
      <c r="CK39" s="23"/>
      <c r="CL39" s="23"/>
      <c r="CM39" s="25"/>
      <c r="CN39" s="25"/>
      <c r="CO39" s="25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</row>
    <row r="40" spans="1:129" s="18" customFormat="1" ht="132.75" customHeight="1">
      <c r="A40" s="90" t="s">
        <v>114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2"/>
      <c r="AD40" s="20"/>
      <c r="AE40" s="118">
        <v>200</v>
      </c>
      <c r="AF40" s="118"/>
      <c r="AG40" s="118"/>
      <c r="AH40" s="118"/>
      <c r="AI40" s="118"/>
      <c r="AJ40" s="118"/>
      <c r="AK40" s="117" t="s">
        <v>115</v>
      </c>
      <c r="AL40" s="117"/>
      <c r="AM40" s="117"/>
      <c r="AN40" s="117"/>
      <c r="AO40" s="117"/>
      <c r="AP40" s="117"/>
      <c r="AQ40" s="117"/>
      <c r="AR40" s="117"/>
      <c r="AS40" s="117"/>
      <c r="AT40" s="111">
        <v>11600</v>
      </c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 t="s">
        <v>250</v>
      </c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>
        <f t="shared" si="2"/>
        <v>11600</v>
      </c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9" t="e">
        <f t="shared" si="0"/>
        <v>#VALUE!</v>
      </c>
      <c r="CJ40" s="23"/>
      <c r="CK40" s="23"/>
      <c r="CL40" s="23"/>
      <c r="CM40" s="25"/>
      <c r="CN40" s="25"/>
      <c r="CO40" s="25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</row>
    <row r="41" spans="1:129" s="18" customFormat="1" ht="141.75" customHeight="1">
      <c r="A41" s="55" t="s">
        <v>116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20"/>
      <c r="AE41" s="118">
        <v>200</v>
      </c>
      <c r="AF41" s="118"/>
      <c r="AG41" s="118"/>
      <c r="AH41" s="118"/>
      <c r="AI41" s="118"/>
      <c r="AJ41" s="118"/>
      <c r="AK41" s="117" t="s">
        <v>117</v>
      </c>
      <c r="AL41" s="117"/>
      <c r="AM41" s="117"/>
      <c r="AN41" s="117"/>
      <c r="AO41" s="117"/>
      <c r="AP41" s="117"/>
      <c r="AQ41" s="117"/>
      <c r="AR41" s="117"/>
      <c r="AS41" s="117"/>
      <c r="AT41" s="111">
        <v>45000</v>
      </c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 t="s">
        <v>250</v>
      </c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>
        <f t="shared" si="2"/>
        <v>45000</v>
      </c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9" t="e">
        <f t="shared" si="0"/>
        <v>#VALUE!</v>
      </c>
      <c r="CJ41" s="23"/>
      <c r="CK41" s="23"/>
      <c r="CL41" s="23"/>
      <c r="CM41" s="25"/>
      <c r="CN41" s="25"/>
      <c r="CO41" s="25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</row>
    <row r="42" spans="1:129" s="18" customFormat="1" ht="156" customHeight="1">
      <c r="A42" s="55" t="s">
        <v>220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20"/>
      <c r="AE42" s="118">
        <v>200</v>
      </c>
      <c r="AF42" s="118"/>
      <c r="AG42" s="118"/>
      <c r="AH42" s="118"/>
      <c r="AI42" s="118"/>
      <c r="AJ42" s="118"/>
      <c r="AK42" s="117" t="s">
        <v>117</v>
      </c>
      <c r="AL42" s="117"/>
      <c r="AM42" s="117"/>
      <c r="AN42" s="117"/>
      <c r="AO42" s="117"/>
      <c r="AP42" s="117"/>
      <c r="AQ42" s="117"/>
      <c r="AR42" s="117"/>
      <c r="AS42" s="117"/>
      <c r="AT42" s="111">
        <v>108000</v>
      </c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 t="s">
        <v>250</v>
      </c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>
        <f t="shared" si="2"/>
        <v>108000</v>
      </c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9" t="e">
        <f>BK42/AT42*100</f>
        <v>#VALUE!</v>
      </c>
      <c r="CJ42" s="23"/>
      <c r="CK42" s="23"/>
      <c r="CL42" s="23"/>
      <c r="CM42" s="25"/>
      <c r="CN42" s="25"/>
      <c r="CO42" s="25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</row>
    <row r="43" spans="1:129" s="18" customFormat="1" ht="171" customHeight="1">
      <c r="A43" s="90" t="s">
        <v>118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2"/>
      <c r="AD43" s="20"/>
      <c r="AE43" s="118">
        <v>200</v>
      </c>
      <c r="AF43" s="118"/>
      <c r="AG43" s="118"/>
      <c r="AH43" s="118"/>
      <c r="AI43" s="118"/>
      <c r="AJ43" s="118"/>
      <c r="AK43" s="117" t="s">
        <v>120</v>
      </c>
      <c r="AL43" s="117"/>
      <c r="AM43" s="117"/>
      <c r="AN43" s="117"/>
      <c r="AO43" s="117"/>
      <c r="AP43" s="117"/>
      <c r="AQ43" s="117"/>
      <c r="AR43" s="117"/>
      <c r="AS43" s="117"/>
      <c r="AT43" s="111">
        <v>41400</v>
      </c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 t="s">
        <v>250</v>
      </c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>
        <f t="shared" si="2"/>
        <v>41400</v>
      </c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9" t="e">
        <f t="shared" si="0"/>
        <v>#VALUE!</v>
      </c>
      <c r="CJ43" s="23"/>
      <c r="CK43" s="23"/>
      <c r="CL43" s="23"/>
      <c r="CM43" s="25"/>
      <c r="CN43" s="25"/>
      <c r="CO43" s="25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</row>
    <row r="44" spans="1:129" s="18" customFormat="1" ht="66.75" customHeight="1">
      <c r="A44" s="90" t="s">
        <v>121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2"/>
      <c r="AD44" s="20"/>
      <c r="AE44" s="118">
        <v>200</v>
      </c>
      <c r="AF44" s="118"/>
      <c r="AG44" s="118"/>
      <c r="AH44" s="118"/>
      <c r="AI44" s="118"/>
      <c r="AJ44" s="118"/>
      <c r="AK44" s="117" t="s">
        <v>122</v>
      </c>
      <c r="AL44" s="117"/>
      <c r="AM44" s="117"/>
      <c r="AN44" s="117"/>
      <c r="AO44" s="117"/>
      <c r="AP44" s="117"/>
      <c r="AQ44" s="117"/>
      <c r="AR44" s="117"/>
      <c r="AS44" s="117"/>
      <c r="AT44" s="111">
        <v>543200</v>
      </c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 t="s">
        <v>250</v>
      </c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>
        <f t="shared" si="2"/>
        <v>543200</v>
      </c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9" t="e">
        <f t="shared" si="0"/>
        <v>#VALUE!</v>
      </c>
      <c r="CJ44" s="23"/>
      <c r="CK44" s="23"/>
      <c r="CL44" s="23"/>
      <c r="CM44" s="25"/>
      <c r="CN44" s="25"/>
      <c r="CO44" s="25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</row>
    <row r="45" spans="1:129" s="18" customFormat="1" ht="170.25" customHeight="1">
      <c r="A45" s="55" t="s">
        <v>28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20"/>
      <c r="AE45" s="118">
        <v>200</v>
      </c>
      <c r="AF45" s="118"/>
      <c r="AG45" s="118"/>
      <c r="AH45" s="118"/>
      <c r="AI45" s="118"/>
      <c r="AJ45" s="118"/>
      <c r="AK45" s="117" t="s">
        <v>27</v>
      </c>
      <c r="AL45" s="117"/>
      <c r="AM45" s="117"/>
      <c r="AN45" s="117"/>
      <c r="AO45" s="117"/>
      <c r="AP45" s="117"/>
      <c r="AQ45" s="117"/>
      <c r="AR45" s="117"/>
      <c r="AS45" s="117"/>
      <c r="AT45" s="111">
        <v>475100</v>
      </c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 t="s">
        <v>250</v>
      </c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>
        <f>AT45</f>
        <v>475100</v>
      </c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9" t="e">
        <f>BK45/AT45*100</f>
        <v>#VALUE!</v>
      </c>
      <c r="CJ45" s="23"/>
      <c r="CK45" s="23"/>
      <c r="CL45" s="23"/>
      <c r="CM45" s="25"/>
      <c r="CN45" s="25"/>
      <c r="CO45" s="25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</row>
    <row r="46" spans="1:129" s="18" customFormat="1" ht="170.25" customHeight="1">
      <c r="A46" s="55" t="s">
        <v>0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20"/>
      <c r="AE46" s="118">
        <v>200</v>
      </c>
      <c r="AF46" s="118"/>
      <c r="AG46" s="118"/>
      <c r="AH46" s="118"/>
      <c r="AI46" s="118"/>
      <c r="AJ46" s="118"/>
      <c r="AK46" s="117" t="s">
        <v>96</v>
      </c>
      <c r="AL46" s="117"/>
      <c r="AM46" s="117"/>
      <c r="AN46" s="117"/>
      <c r="AO46" s="117"/>
      <c r="AP46" s="117"/>
      <c r="AQ46" s="117"/>
      <c r="AR46" s="117"/>
      <c r="AS46" s="117"/>
      <c r="AT46" s="111">
        <v>274700</v>
      </c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 t="s">
        <v>250</v>
      </c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>
        <f t="shared" si="2"/>
        <v>274700</v>
      </c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9" t="e">
        <f>BK46/AT46*100</f>
        <v>#VALUE!</v>
      </c>
      <c r="CJ46" s="23"/>
      <c r="CK46" s="23"/>
      <c r="CL46" s="23"/>
      <c r="CM46" s="25"/>
      <c r="CN46" s="25"/>
      <c r="CO46" s="25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</row>
    <row r="47" spans="1:129" s="18" customFormat="1" ht="174" customHeight="1">
      <c r="A47" s="55" t="s">
        <v>1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20"/>
      <c r="AE47" s="118">
        <v>200</v>
      </c>
      <c r="AF47" s="118"/>
      <c r="AG47" s="118"/>
      <c r="AH47" s="118"/>
      <c r="AI47" s="118"/>
      <c r="AJ47" s="118"/>
      <c r="AK47" s="117" t="s">
        <v>97</v>
      </c>
      <c r="AL47" s="117"/>
      <c r="AM47" s="117"/>
      <c r="AN47" s="117"/>
      <c r="AO47" s="117"/>
      <c r="AP47" s="117"/>
      <c r="AQ47" s="117"/>
      <c r="AR47" s="117"/>
      <c r="AS47" s="117"/>
      <c r="AT47" s="111">
        <v>4228200</v>
      </c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 t="s">
        <v>250</v>
      </c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>
        <f t="shared" si="2"/>
        <v>4228200</v>
      </c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9" t="e">
        <f t="shared" si="0"/>
        <v>#VALUE!</v>
      </c>
      <c r="CJ47" s="23"/>
      <c r="CK47" s="23"/>
      <c r="CL47" s="23"/>
      <c r="CM47" s="25"/>
      <c r="CN47" s="25"/>
      <c r="CO47" s="25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</row>
    <row r="48" spans="1:129" s="18" customFormat="1" ht="159" customHeight="1">
      <c r="A48" s="55" t="s">
        <v>123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20"/>
      <c r="AE48" s="118">
        <v>200</v>
      </c>
      <c r="AF48" s="118"/>
      <c r="AG48" s="118"/>
      <c r="AH48" s="118"/>
      <c r="AI48" s="118"/>
      <c r="AJ48" s="118"/>
      <c r="AK48" s="117" t="s">
        <v>124</v>
      </c>
      <c r="AL48" s="117"/>
      <c r="AM48" s="117"/>
      <c r="AN48" s="117"/>
      <c r="AO48" s="117"/>
      <c r="AP48" s="117"/>
      <c r="AQ48" s="117"/>
      <c r="AR48" s="117"/>
      <c r="AS48" s="117"/>
      <c r="AT48" s="111">
        <v>3506230.87</v>
      </c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>
        <v>648146</v>
      </c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>
        <f>AT48-BK48</f>
        <v>2858084.87</v>
      </c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9">
        <f t="shared" si="0"/>
        <v>18.485548271953924</v>
      </c>
      <c r="CJ48" s="23"/>
      <c r="CK48" s="23"/>
      <c r="CL48" s="23"/>
      <c r="CM48" s="25"/>
      <c r="CN48" s="25"/>
      <c r="CO48" s="25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</row>
    <row r="49" spans="1:129" s="18" customFormat="1" ht="159" customHeight="1">
      <c r="A49" s="55" t="s">
        <v>89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20"/>
      <c r="AE49" s="118">
        <v>200</v>
      </c>
      <c r="AF49" s="118"/>
      <c r="AG49" s="118"/>
      <c r="AH49" s="118"/>
      <c r="AI49" s="118"/>
      <c r="AJ49" s="118"/>
      <c r="AK49" s="117" t="s">
        <v>2</v>
      </c>
      <c r="AL49" s="117"/>
      <c r="AM49" s="117"/>
      <c r="AN49" s="117"/>
      <c r="AO49" s="117"/>
      <c r="AP49" s="117"/>
      <c r="AQ49" s="117"/>
      <c r="AR49" s="117"/>
      <c r="AS49" s="117"/>
      <c r="AT49" s="111">
        <v>30700</v>
      </c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 t="s">
        <v>250</v>
      </c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>
        <f t="shared" si="2"/>
        <v>30700</v>
      </c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9" t="e">
        <f>BK49/AT49*100</f>
        <v>#VALUE!</v>
      </c>
      <c r="CJ49" s="23"/>
      <c r="CK49" s="23"/>
      <c r="CL49" s="23"/>
      <c r="CM49" s="25"/>
      <c r="CN49" s="25"/>
      <c r="CO49" s="25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</row>
    <row r="50" spans="1:129" s="18" customFormat="1" ht="177" customHeight="1">
      <c r="A50" s="90" t="s">
        <v>222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2"/>
      <c r="AD50" s="20"/>
      <c r="AE50" s="156">
        <v>200</v>
      </c>
      <c r="AF50" s="157"/>
      <c r="AG50" s="157"/>
      <c r="AH50" s="157"/>
      <c r="AI50" s="157"/>
      <c r="AJ50" s="158"/>
      <c r="AK50" s="153" t="s">
        <v>221</v>
      </c>
      <c r="AL50" s="154"/>
      <c r="AM50" s="154"/>
      <c r="AN50" s="154"/>
      <c r="AO50" s="154"/>
      <c r="AP50" s="154"/>
      <c r="AQ50" s="154"/>
      <c r="AR50" s="154"/>
      <c r="AS50" s="155"/>
      <c r="AT50" s="113">
        <v>621100</v>
      </c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5"/>
      <c r="BK50" s="113" t="s">
        <v>250</v>
      </c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5"/>
      <c r="BW50" s="113">
        <f t="shared" si="2"/>
        <v>621100</v>
      </c>
      <c r="BX50" s="114"/>
      <c r="BY50" s="114"/>
      <c r="BZ50" s="114"/>
      <c r="CA50" s="114"/>
      <c r="CB50" s="114"/>
      <c r="CC50" s="114"/>
      <c r="CD50" s="114"/>
      <c r="CE50" s="114"/>
      <c r="CF50" s="114"/>
      <c r="CG50" s="115"/>
      <c r="CH50" s="19" t="e">
        <f>BK50/AT50*100</f>
        <v>#VALUE!</v>
      </c>
      <c r="CJ50" s="23"/>
      <c r="CK50" s="23"/>
      <c r="CL50" s="23"/>
      <c r="CM50" s="25"/>
      <c r="CN50" s="25"/>
      <c r="CO50" s="25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</row>
    <row r="51" spans="1:129" s="18" customFormat="1" ht="172.5" customHeight="1">
      <c r="A51" s="55" t="s">
        <v>224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20"/>
      <c r="AE51" s="118">
        <v>200</v>
      </c>
      <c r="AF51" s="118"/>
      <c r="AG51" s="118"/>
      <c r="AH51" s="118"/>
      <c r="AI51" s="118"/>
      <c r="AJ51" s="118"/>
      <c r="AK51" s="117" t="s">
        <v>223</v>
      </c>
      <c r="AL51" s="117"/>
      <c r="AM51" s="117"/>
      <c r="AN51" s="117"/>
      <c r="AO51" s="117"/>
      <c r="AP51" s="117"/>
      <c r="AQ51" s="117"/>
      <c r="AR51" s="117"/>
      <c r="AS51" s="117"/>
      <c r="AT51" s="111">
        <v>9559600</v>
      </c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 t="s">
        <v>250</v>
      </c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>
        <f t="shared" si="2"/>
        <v>9559600</v>
      </c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9" t="e">
        <f>BK51/AT51*100</f>
        <v>#VALUE!</v>
      </c>
      <c r="CJ51" s="23"/>
      <c r="CK51" s="23"/>
      <c r="CL51" s="23"/>
      <c r="CM51" s="25"/>
      <c r="CN51" s="25"/>
      <c r="CO51" s="25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</row>
    <row r="52" spans="1:129" s="31" customFormat="1" ht="183.75" customHeight="1">
      <c r="A52" s="55" t="s">
        <v>361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20"/>
      <c r="AE52" s="118">
        <v>200</v>
      </c>
      <c r="AF52" s="118"/>
      <c r="AG52" s="118"/>
      <c r="AH52" s="118"/>
      <c r="AI52" s="118"/>
      <c r="AJ52" s="118"/>
      <c r="AK52" s="117" t="s">
        <v>362</v>
      </c>
      <c r="AL52" s="117"/>
      <c r="AM52" s="117"/>
      <c r="AN52" s="117"/>
      <c r="AO52" s="117"/>
      <c r="AP52" s="117"/>
      <c r="AQ52" s="117"/>
      <c r="AR52" s="117"/>
      <c r="AS52" s="117"/>
      <c r="AT52" s="119">
        <v>4637500</v>
      </c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 t="s">
        <v>250</v>
      </c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>
        <f>AT52</f>
        <v>4637500</v>
      </c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30" t="e">
        <f>BK52/AT52*100</f>
        <v>#VALUE!</v>
      </c>
      <c r="CJ52" s="32"/>
      <c r="CK52" s="32"/>
      <c r="CL52" s="32"/>
      <c r="CM52" s="33"/>
      <c r="CN52" s="33"/>
      <c r="CO52" s="33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</row>
    <row r="53" spans="1:129" s="18" customFormat="1" ht="178.5" customHeight="1">
      <c r="A53" s="55" t="s">
        <v>225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20"/>
      <c r="AE53" s="118">
        <v>200</v>
      </c>
      <c r="AF53" s="118"/>
      <c r="AG53" s="118"/>
      <c r="AH53" s="118"/>
      <c r="AI53" s="118"/>
      <c r="AJ53" s="118"/>
      <c r="AK53" s="117" t="s">
        <v>29</v>
      </c>
      <c r="AL53" s="117"/>
      <c r="AM53" s="117"/>
      <c r="AN53" s="117"/>
      <c r="AO53" s="117"/>
      <c r="AP53" s="117"/>
      <c r="AQ53" s="117"/>
      <c r="AR53" s="117"/>
      <c r="AS53" s="117"/>
      <c r="AT53" s="111">
        <v>471700</v>
      </c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 t="s">
        <v>250</v>
      </c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>
        <f t="shared" si="2"/>
        <v>471700</v>
      </c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9" t="e">
        <f t="shared" si="0"/>
        <v>#VALUE!</v>
      </c>
      <c r="CJ53" s="23"/>
      <c r="CK53" s="23"/>
      <c r="CL53" s="23"/>
      <c r="CM53" s="25"/>
      <c r="CN53" s="25"/>
      <c r="CO53" s="25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</row>
    <row r="54" spans="1:129" s="18" customFormat="1" ht="183" customHeight="1">
      <c r="A54" s="108" t="s">
        <v>227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22">
        <v>200</v>
      </c>
      <c r="AF54" s="122"/>
      <c r="AG54" s="122"/>
      <c r="AH54" s="122"/>
      <c r="AI54" s="122"/>
      <c r="AJ54" s="122"/>
      <c r="AK54" s="149" t="s">
        <v>226</v>
      </c>
      <c r="AL54" s="149"/>
      <c r="AM54" s="149"/>
      <c r="AN54" s="149"/>
      <c r="AO54" s="149"/>
      <c r="AP54" s="149"/>
      <c r="AQ54" s="149"/>
      <c r="AR54" s="149"/>
      <c r="AS54" s="149"/>
      <c r="AT54" s="111">
        <v>160000</v>
      </c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 t="s">
        <v>250</v>
      </c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>
        <f t="shared" si="2"/>
        <v>160000</v>
      </c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9" t="e">
        <f>BK54/AT54*100</f>
        <v>#VALUE!</v>
      </c>
      <c r="CJ54" s="23"/>
      <c r="CK54" s="23"/>
      <c r="CL54" s="23"/>
      <c r="CM54" s="25"/>
      <c r="CN54" s="25"/>
      <c r="CO54" s="25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</row>
    <row r="55" spans="1:129" s="18" customFormat="1" ht="164.25" customHeight="1">
      <c r="A55" s="108" t="s">
        <v>228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22">
        <v>200</v>
      </c>
      <c r="AF55" s="122"/>
      <c r="AG55" s="122"/>
      <c r="AH55" s="122"/>
      <c r="AI55" s="122"/>
      <c r="AJ55" s="122"/>
      <c r="AK55" s="149" t="s">
        <v>229</v>
      </c>
      <c r="AL55" s="149"/>
      <c r="AM55" s="149"/>
      <c r="AN55" s="149"/>
      <c r="AO55" s="149"/>
      <c r="AP55" s="149"/>
      <c r="AQ55" s="149"/>
      <c r="AR55" s="149"/>
      <c r="AS55" s="149"/>
      <c r="AT55" s="111">
        <v>79900</v>
      </c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 t="s">
        <v>250</v>
      </c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>
        <f t="shared" si="2"/>
        <v>79900</v>
      </c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9" t="e">
        <f>BK55/AT55*100</f>
        <v>#VALUE!</v>
      </c>
      <c r="CJ55" s="23"/>
      <c r="CK55" s="23"/>
      <c r="CL55" s="23"/>
      <c r="CM55" s="25"/>
      <c r="CN55" s="25"/>
      <c r="CO55" s="25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</row>
    <row r="56" spans="1:129" s="18" customFormat="1" ht="183" customHeight="1">
      <c r="A56" s="108" t="s">
        <v>231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22">
        <v>200</v>
      </c>
      <c r="AF56" s="122"/>
      <c r="AG56" s="122"/>
      <c r="AH56" s="122"/>
      <c r="AI56" s="122"/>
      <c r="AJ56" s="122"/>
      <c r="AK56" s="117" t="s">
        <v>230</v>
      </c>
      <c r="AL56" s="117"/>
      <c r="AM56" s="117"/>
      <c r="AN56" s="117"/>
      <c r="AO56" s="117"/>
      <c r="AP56" s="117"/>
      <c r="AQ56" s="117"/>
      <c r="AR56" s="117"/>
      <c r="AS56" s="117"/>
      <c r="AT56" s="111">
        <v>500022.51</v>
      </c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 t="s">
        <v>250</v>
      </c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>
        <f t="shared" si="2"/>
        <v>500022.51</v>
      </c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9" t="e">
        <f>BK56/AT56*100</f>
        <v>#VALUE!</v>
      </c>
      <c r="CJ56" s="23"/>
      <c r="CK56" s="23"/>
      <c r="CL56" s="23"/>
      <c r="CM56" s="25"/>
      <c r="CN56" s="25"/>
      <c r="CO56" s="25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</row>
    <row r="57" spans="1:129" s="18" customFormat="1" ht="182.25" customHeight="1">
      <c r="A57" s="55" t="s">
        <v>74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20"/>
      <c r="AE57" s="116">
        <v>200</v>
      </c>
      <c r="AF57" s="116"/>
      <c r="AG57" s="116"/>
      <c r="AH57" s="116"/>
      <c r="AI57" s="116"/>
      <c r="AJ57" s="116"/>
      <c r="AK57" s="117" t="s">
        <v>126</v>
      </c>
      <c r="AL57" s="117"/>
      <c r="AM57" s="117"/>
      <c r="AN57" s="117"/>
      <c r="AO57" s="117"/>
      <c r="AP57" s="117"/>
      <c r="AQ57" s="117"/>
      <c r="AR57" s="117"/>
      <c r="AS57" s="117"/>
      <c r="AT57" s="111">
        <v>200000</v>
      </c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 t="s">
        <v>250</v>
      </c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>
        <f t="shared" si="2"/>
        <v>200000</v>
      </c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8" t="e">
        <f t="shared" si="0"/>
        <v>#VALUE!</v>
      </c>
      <c r="CJ57" s="23"/>
      <c r="CK57" s="23"/>
      <c r="CL57" s="23"/>
      <c r="CM57" s="28"/>
      <c r="CN57" s="28"/>
      <c r="CO57" s="28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</row>
    <row r="58" spans="1:129" s="18" customFormat="1" ht="135.75" customHeight="1">
      <c r="A58" s="148" t="s">
        <v>47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29"/>
      <c r="AE58" s="147">
        <v>200</v>
      </c>
      <c r="AF58" s="147"/>
      <c r="AG58" s="147"/>
      <c r="AH58" s="147"/>
      <c r="AI58" s="147"/>
      <c r="AJ58" s="147"/>
      <c r="AK58" s="146" t="s">
        <v>48</v>
      </c>
      <c r="AL58" s="146"/>
      <c r="AM58" s="146"/>
      <c r="AN58" s="146"/>
      <c r="AO58" s="146"/>
      <c r="AP58" s="146"/>
      <c r="AQ58" s="146"/>
      <c r="AR58" s="146"/>
      <c r="AS58" s="146"/>
      <c r="AT58" s="112">
        <v>3000000</v>
      </c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>
        <v>601741.64</v>
      </c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3">
        <f>AT58-BK58</f>
        <v>2398258.36</v>
      </c>
      <c r="BX58" s="114"/>
      <c r="BY58" s="114"/>
      <c r="BZ58" s="114"/>
      <c r="CA58" s="114"/>
      <c r="CB58" s="114"/>
      <c r="CC58" s="114"/>
      <c r="CD58" s="114"/>
      <c r="CE58" s="114"/>
      <c r="CF58" s="114"/>
      <c r="CG58" s="115"/>
      <c r="CH58" s="19">
        <f t="shared" si="0"/>
        <v>20.058054666666667</v>
      </c>
      <c r="CJ58" s="23"/>
      <c r="CK58" s="23"/>
      <c r="CL58" s="23"/>
      <c r="CM58" s="25"/>
      <c r="CN58" s="25"/>
      <c r="CO58" s="25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</row>
    <row r="59" spans="1:129" s="18" customFormat="1" ht="134.25" customHeight="1">
      <c r="A59" s="55" t="s">
        <v>52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20"/>
      <c r="AE59" s="118">
        <v>200</v>
      </c>
      <c r="AF59" s="118"/>
      <c r="AG59" s="118"/>
      <c r="AH59" s="118"/>
      <c r="AI59" s="118"/>
      <c r="AJ59" s="118"/>
      <c r="AK59" s="117" t="s">
        <v>53</v>
      </c>
      <c r="AL59" s="117"/>
      <c r="AM59" s="117"/>
      <c r="AN59" s="117"/>
      <c r="AO59" s="117"/>
      <c r="AP59" s="117"/>
      <c r="AQ59" s="117"/>
      <c r="AR59" s="117"/>
      <c r="AS59" s="117"/>
      <c r="AT59" s="111">
        <v>450000</v>
      </c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>
        <v>73143</v>
      </c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3">
        <f>AT59-BK59</f>
        <v>376857</v>
      </c>
      <c r="BX59" s="114"/>
      <c r="BY59" s="114"/>
      <c r="BZ59" s="114"/>
      <c r="CA59" s="114"/>
      <c r="CB59" s="114"/>
      <c r="CC59" s="114"/>
      <c r="CD59" s="114"/>
      <c r="CE59" s="114"/>
      <c r="CF59" s="114"/>
      <c r="CG59" s="115"/>
      <c r="CH59" s="19">
        <f t="shared" si="0"/>
        <v>16.253999999999998</v>
      </c>
      <c r="CJ59" s="23"/>
      <c r="CK59" s="23"/>
      <c r="CL59" s="23"/>
      <c r="CM59" s="25"/>
      <c r="CN59" s="25"/>
      <c r="CO59" s="25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</row>
    <row r="60" spans="1:129" s="18" customFormat="1" ht="134.25" customHeight="1">
      <c r="A60" s="55" t="s">
        <v>163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20"/>
      <c r="AE60" s="118">
        <v>200</v>
      </c>
      <c r="AF60" s="118"/>
      <c r="AG60" s="118"/>
      <c r="AH60" s="118"/>
      <c r="AI60" s="118"/>
      <c r="AJ60" s="118"/>
      <c r="AK60" s="117" t="s">
        <v>75</v>
      </c>
      <c r="AL60" s="117"/>
      <c r="AM60" s="117"/>
      <c r="AN60" s="117"/>
      <c r="AO60" s="117"/>
      <c r="AP60" s="117"/>
      <c r="AQ60" s="117"/>
      <c r="AR60" s="117"/>
      <c r="AS60" s="117"/>
      <c r="AT60" s="111">
        <v>530000</v>
      </c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 t="s">
        <v>250</v>
      </c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3">
        <f>AT60</f>
        <v>530000</v>
      </c>
      <c r="BX60" s="114"/>
      <c r="BY60" s="114"/>
      <c r="BZ60" s="114"/>
      <c r="CA60" s="114"/>
      <c r="CB60" s="114"/>
      <c r="CC60" s="114"/>
      <c r="CD60" s="114"/>
      <c r="CE60" s="114"/>
      <c r="CF60" s="114"/>
      <c r="CG60" s="115"/>
      <c r="CH60" s="19" t="e">
        <f>BK60/AT60*100</f>
        <v>#VALUE!</v>
      </c>
      <c r="CJ60" s="23"/>
      <c r="CK60" s="23"/>
      <c r="CL60" s="23"/>
      <c r="CM60" s="25"/>
      <c r="CN60" s="25"/>
      <c r="CO60" s="25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</row>
    <row r="61" spans="1:129" s="18" customFormat="1" ht="142.5" customHeight="1">
      <c r="A61" s="55" t="s">
        <v>54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20"/>
      <c r="AE61" s="116">
        <v>200</v>
      </c>
      <c r="AF61" s="116"/>
      <c r="AG61" s="116"/>
      <c r="AH61" s="116"/>
      <c r="AI61" s="116"/>
      <c r="AJ61" s="116"/>
      <c r="AK61" s="117" t="s">
        <v>55</v>
      </c>
      <c r="AL61" s="117"/>
      <c r="AM61" s="117"/>
      <c r="AN61" s="117"/>
      <c r="AO61" s="117"/>
      <c r="AP61" s="117"/>
      <c r="AQ61" s="117"/>
      <c r="AR61" s="117"/>
      <c r="AS61" s="117"/>
      <c r="AT61" s="111">
        <v>500000</v>
      </c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>
        <v>100555.36</v>
      </c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3">
        <f>AT61-BK61</f>
        <v>399444.64</v>
      </c>
      <c r="BX61" s="114"/>
      <c r="BY61" s="114"/>
      <c r="BZ61" s="114"/>
      <c r="CA61" s="114"/>
      <c r="CB61" s="114"/>
      <c r="CC61" s="114"/>
      <c r="CD61" s="114"/>
      <c r="CE61" s="114"/>
      <c r="CF61" s="114"/>
      <c r="CG61" s="115"/>
      <c r="CH61" s="19">
        <f t="shared" si="0"/>
        <v>20.111072</v>
      </c>
      <c r="CJ61" s="23"/>
      <c r="CK61" s="23"/>
      <c r="CL61" s="23"/>
      <c r="CM61" s="25"/>
      <c r="CN61" s="25"/>
      <c r="CO61" s="25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</row>
    <row r="62" spans="1:129" s="18" customFormat="1" ht="152.25" customHeight="1">
      <c r="A62" s="55" t="s">
        <v>77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20"/>
      <c r="AE62" s="116">
        <v>200</v>
      </c>
      <c r="AF62" s="116"/>
      <c r="AG62" s="116"/>
      <c r="AH62" s="116"/>
      <c r="AI62" s="116"/>
      <c r="AJ62" s="116"/>
      <c r="AK62" s="117" t="s">
        <v>76</v>
      </c>
      <c r="AL62" s="117"/>
      <c r="AM62" s="117"/>
      <c r="AN62" s="117"/>
      <c r="AO62" s="117"/>
      <c r="AP62" s="117"/>
      <c r="AQ62" s="117"/>
      <c r="AR62" s="117"/>
      <c r="AS62" s="117"/>
      <c r="AT62" s="111">
        <v>4814700</v>
      </c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>
        <v>177813</v>
      </c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3">
        <f>AT62-BK62</f>
        <v>4636887</v>
      </c>
      <c r="BX62" s="114"/>
      <c r="BY62" s="114"/>
      <c r="BZ62" s="114"/>
      <c r="CA62" s="114"/>
      <c r="CB62" s="114"/>
      <c r="CC62" s="114"/>
      <c r="CD62" s="114"/>
      <c r="CE62" s="114"/>
      <c r="CF62" s="114"/>
      <c r="CG62" s="115"/>
      <c r="CH62" s="19">
        <f t="shared" si="0"/>
        <v>3.6931272976509435</v>
      </c>
      <c r="CJ62" s="23"/>
      <c r="CK62" s="23"/>
      <c r="CL62" s="23"/>
      <c r="CM62" s="25"/>
      <c r="CN62" s="25"/>
      <c r="CO62" s="25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</row>
    <row r="63" spans="1:129" s="18" customFormat="1" ht="142.5" customHeight="1">
      <c r="A63" s="55" t="s">
        <v>363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20"/>
      <c r="AE63" s="116">
        <v>200</v>
      </c>
      <c r="AF63" s="116"/>
      <c r="AG63" s="116"/>
      <c r="AH63" s="116"/>
      <c r="AI63" s="116"/>
      <c r="AJ63" s="116"/>
      <c r="AK63" s="117" t="s">
        <v>364</v>
      </c>
      <c r="AL63" s="117"/>
      <c r="AM63" s="117"/>
      <c r="AN63" s="117"/>
      <c r="AO63" s="117"/>
      <c r="AP63" s="117"/>
      <c r="AQ63" s="117"/>
      <c r="AR63" s="117"/>
      <c r="AS63" s="117"/>
      <c r="AT63" s="111">
        <v>6000</v>
      </c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>
        <v>5532</v>
      </c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3">
        <f>AT63-BK63</f>
        <v>468</v>
      </c>
      <c r="BX63" s="114"/>
      <c r="BY63" s="114"/>
      <c r="BZ63" s="114"/>
      <c r="CA63" s="114"/>
      <c r="CB63" s="114"/>
      <c r="CC63" s="114"/>
      <c r="CD63" s="114"/>
      <c r="CE63" s="114"/>
      <c r="CF63" s="114"/>
      <c r="CG63" s="115"/>
      <c r="CH63" s="19">
        <f aca="true" t="shared" si="3" ref="CH63:CH68">BK63/AT63*100</f>
        <v>92.2</v>
      </c>
      <c r="CJ63" s="23"/>
      <c r="CK63" s="23"/>
      <c r="CL63" s="23"/>
      <c r="CM63" s="25"/>
      <c r="CN63" s="25"/>
      <c r="CO63" s="25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</row>
    <row r="64" spans="1:129" s="18" customFormat="1" ht="142.5" customHeight="1">
      <c r="A64" s="55" t="s">
        <v>366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20"/>
      <c r="AE64" s="116">
        <v>200</v>
      </c>
      <c r="AF64" s="116"/>
      <c r="AG64" s="116"/>
      <c r="AH64" s="116"/>
      <c r="AI64" s="116"/>
      <c r="AJ64" s="116"/>
      <c r="AK64" s="117" t="s">
        <v>365</v>
      </c>
      <c r="AL64" s="117"/>
      <c r="AM64" s="117"/>
      <c r="AN64" s="117"/>
      <c r="AO64" s="117"/>
      <c r="AP64" s="117"/>
      <c r="AQ64" s="117"/>
      <c r="AR64" s="117"/>
      <c r="AS64" s="117"/>
      <c r="AT64" s="111">
        <v>9000</v>
      </c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>
        <v>8075</v>
      </c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3">
        <f>AT64-BK64</f>
        <v>925</v>
      </c>
      <c r="BX64" s="114"/>
      <c r="BY64" s="114"/>
      <c r="BZ64" s="114"/>
      <c r="CA64" s="114"/>
      <c r="CB64" s="114"/>
      <c r="CC64" s="114"/>
      <c r="CD64" s="114"/>
      <c r="CE64" s="114"/>
      <c r="CF64" s="114"/>
      <c r="CG64" s="115"/>
      <c r="CH64" s="19">
        <f t="shared" si="3"/>
        <v>89.72222222222223</v>
      </c>
      <c r="CJ64" s="23"/>
      <c r="CK64" s="23"/>
      <c r="CL64" s="23"/>
      <c r="CM64" s="25"/>
      <c r="CN64" s="25"/>
      <c r="CO64" s="25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</row>
    <row r="65" spans="1:129" s="18" customFormat="1" ht="151.5" customHeight="1">
      <c r="A65" s="55" t="s">
        <v>79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20"/>
      <c r="AE65" s="116">
        <v>200</v>
      </c>
      <c r="AF65" s="116"/>
      <c r="AG65" s="116"/>
      <c r="AH65" s="116"/>
      <c r="AI65" s="116"/>
      <c r="AJ65" s="116"/>
      <c r="AK65" s="117" t="s">
        <v>78</v>
      </c>
      <c r="AL65" s="117"/>
      <c r="AM65" s="117"/>
      <c r="AN65" s="117"/>
      <c r="AO65" s="117"/>
      <c r="AP65" s="117"/>
      <c r="AQ65" s="117"/>
      <c r="AR65" s="117"/>
      <c r="AS65" s="117"/>
      <c r="AT65" s="111">
        <v>350000</v>
      </c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>
        <v>99874</v>
      </c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3">
        <f>AT65-BK65</f>
        <v>250126</v>
      </c>
      <c r="BX65" s="114"/>
      <c r="BY65" s="114"/>
      <c r="BZ65" s="114"/>
      <c r="CA65" s="114"/>
      <c r="CB65" s="114"/>
      <c r="CC65" s="114"/>
      <c r="CD65" s="114"/>
      <c r="CE65" s="114"/>
      <c r="CF65" s="114"/>
      <c r="CG65" s="115"/>
      <c r="CH65" s="19">
        <f t="shared" si="3"/>
        <v>28.53542857142857</v>
      </c>
      <c r="CJ65" s="23"/>
      <c r="CK65" s="23"/>
      <c r="CL65" s="23"/>
      <c r="CM65" s="25"/>
      <c r="CN65" s="25"/>
      <c r="CO65" s="25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</row>
    <row r="66" spans="1:129" s="18" customFormat="1" ht="144.75" customHeight="1">
      <c r="A66" s="55" t="s">
        <v>81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20"/>
      <c r="AE66" s="116">
        <v>200</v>
      </c>
      <c r="AF66" s="116"/>
      <c r="AG66" s="116"/>
      <c r="AH66" s="116"/>
      <c r="AI66" s="116"/>
      <c r="AJ66" s="116"/>
      <c r="AK66" s="117" t="s">
        <v>80</v>
      </c>
      <c r="AL66" s="117"/>
      <c r="AM66" s="117"/>
      <c r="AN66" s="117"/>
      <c r="AO66" s="117"/>
      <c r="AP66" s="117"/>
      <c r="AQ66" s="117"/>
      <c r="AR66" s="117"/>
      <c r="AS66" s="117"/>
      <c r="AT66" s="111">
        <v>1723100</v>
      </c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 t="s">
        <v>250</v>
      </c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3">
        <f>AT66</f>
        <v>1723100</v>
      </c>
      <c r="BX66" s="114"/>
      <c r="BY66" s="114"/>
      <c r="BZ66" s="114"/>
      <c r="CA66" s="114"/>
      <c r="CB66" s="114"/>
      <c r="CC66" s="114"/>
      <c r="CD66" s="114"/>
      <c r="CE66" s="114"/>
      <c r="CF66" s="114"/>
      <c r="CG66" s="115"/>
      <c r="CH66" s="19" t="e">
        <f t="shared" si="3"/>
        <v>#VALUE!</v>
      </c>
      <c r="CJ66" s="23"/>
      <c r="CK66" s="23"/>
      <c r="CL66" s="23"/>
      <c r="CM66" s="25"/>
      <c r="CN66" s="25"/>
      <c r="CO66" s="25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</row>
    <row r="67" spans="1:129" s="18" customFormat="1" ht="144.75" customHeight="1">
      <c r="A67" s="55" t="s">
        <v>368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20"/>
      <c r="AE67" s="116">
        <v>200</v>
      </c>
      <c r="AF67" s="116"/>
      <c r="AG67" s="116"/>
      <c r="AH67" s="116"/>
      <c r="AI67" s="116"/>
      <c r="AJ67" s="116"/>
      <c r="AK67" s="117" t="s">
        <v>367</v>
      </c>
      <c r="AL67" s="117"/>
      <c r="AM67" s="117"/>
      <c r="AN67" s="117"/>
      <c r="AO67" s="117"/>
      <c r="AP67" s="117"/>
      <c r="AQ67" s="117"/>
      <c r="AR67" s="117"/>
      <c r="AS67" s="117"/>
      <c r="AT67" s="111">
        <v>20000</v>
      </c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>
        <v>19674</v>
      </c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3">
        <f>AT67-BK67</f>
        <v>326</v>
      </c>
      <c r="BX67" s="114"/>
      <c r="BY67" s="114"/>
      <c r="BZ67" s="114"/>
      <c r="CA67" s="114"/>
      <c r="CB67" s="114"/>
      <c r="CC67" s="114"/>
      <c r="CD67" s="114"/>
      <c r="CE67" s="114"/>
      <c r="CF67" s="114"/>
      <c r="CG67" s="115"/>
      <c r="CH67" s="19">
        <f t="shared" si="3"/>
        <v>98.37</v>
      </c>
      <c r="CJ67" s="23"/>
      <c r="CK67" s="23"/>
      <c r="CL67" s="23"/>
      <c r="CM67" s="25"/>
      <c r="CN67" s="25"/>
      <c r="CO67" s="25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</row>
    <row r="68" spans="1:129" s="18" customFormat="1" ht="144.75" customHeight="1">
      <c r="A68" s="55" t="s">
        <v>370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20"/>
      <c r="AE68" s="116">
        <v>200</v>
      </c>
      <c r="AF68" s="116"/>
      <c r="AG68" s="116"/>
      <c r="AH68" s="116"/>
      <c r="AI68" s="116"/>
      <c r="AJ68" s="116"/>
      <c r="AK68" s="117" t="s">
        <v>369</v>
      </c>
      <c r="AL68" s="117"/>
      <c r="AM68" s="117"/>
      <c r="AN68" s="117"/>
      <c r="AO68" s="117"/>
      <c r="AP68" s="117"/>
      <c r="AQ68" s="117"/>
      <c r="AR68" s="117"/>
      <c r="AS68" s="117"/>
      <c r="AT68" s="111">
        <v>20000</v>
      </c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>
        <v>16470</v>
      </c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3">
        <f>AT68-BK68</f>
        <v>3530</v>
      </c>
      <c r="BX68" s="114"/>
      <c r="BY68" s="114"/>
      <c r="BZ68" s="114"/>
      <c r="CA68" s="114"/>
      <c r="CB68" s="114"/>
      <c r="CC68" s="114"/>
      <c r="CD68" s="114"/>
      <c r="CE68" s="114"/>
      <c r="CF68" s="114"/>
      <c r="CG68" s="115"/>
      <c r="CH68" s="19">
        <f t="shared" si="3"/>
        <v>82.35</v>
      </c>
      <c r="CJ68" s="23"/>
      <c r="CK68" s="23"/>
      <c r="CL68" s="23"/>
      <c r="CM68" s="25"/>
      <c r="CN68" s="25"/>
      <c r="CO68" s="25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</row>
    <row r="69" spans="1:129" s="18" customFormat="1" ht="189.75" customHeight="1">
      <c r="A69" s="55" t="s">
        <v>44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20"/>
      <c r="AE69" s="116">
        <v>200</v>
      </c>
      <c r="AF69" s="116"/>
      <c r="AG69" s="116"/>
      <c r="AH69" s="116"/>
      <c r="AI69" s="116"/>
      <c r="AJ69" s="116"/>
      <c r="AK69" s="117" t="s">
        <v>45</v>
      </c>
      <c r="AL69" s="117"/>
      <c r="AM69" s="117"/>
      <c r="AN69" s="117"/>
      <c r="AO69" s="117"/>
      <c r="AP69" s="117"/>
      <c r="AQ69" s="117"/>
      <c r="AR69" s="117"/>
      <c r="AS69" s="117"/>
      <c r="AT69" s="111">
        <v>2402500</v>
      </c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>
        <v>281803.22</v>
      </c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3">
        <f>AT69-BK69</f>
        <v>2120696.7800000003</v>
      </c>
      <c r="BX69" s="114"/>
      <c r="BY69" s="114"/>
      <c r="BZ69" s="114"/>
      <c r="CA69" s="114"/>
      <c r="CB69" s="114"/>
      <c r="CC69" s="114"/>
      <c r="CD69" s="114"/>
      <c r="CE69" s="114"/>
      <c r="CF69" s="114"/>
      <c r="CG69" s="115"/>
      <c r="CH69" s="18">
        <f aca="true" t="shared" si="4" ref="CH69:CH75">BK69/AT69*100</f>
        <v>11.729582518210197</v>
      </c>
      <c r="CJ69" s="23"/>
      <c r="CK69" s="23"/>
      <c r="CL69" s="23"/>
      <c r="CM69" s="25"/>
      <c r="CN69" s="25"/>
      <c r="CO69" s="25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</row>
    <row r="70" spans="1:129" s="19" customFormat="1" ht="135" customHeight="1">
      <c r="A70" s="55" t="s">
        <v>46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20"/>
      <c r="AE70" s="116">
        <v>200</v>
      </c>
      <c r="AF70" s="116"/>
      <c r="AG70" s="116"/>
      <c r="AH70" s="116"/>
      <c r="AI70" s="116"/>
      <c r="AJ70" s="116"/>
      <c r="AK70" s="117" t="s">
        <v>266</v>
      </c>
      <c r="AL70" s="117"/>
      <c r="AM70" s="117"/>
      <c r="AN70" s="117"/>
      <c r="AO70" s="117"/>
      <c r="AP70" s="117"/>
      <c r="AQ70" s="117"/>
      <c r="AR70" s="117"/>
      <c r="AS70" s="117"/>
      <c r="AT70" s="111">
        <v>540000</v>
      </c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 t="s">
        <v>250</v>
      </c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3">
        <f>AT70</f>
        <v>540000</v>
      </c>
      <c r="BX70" s="114"/>
      <c r="BY70" s="114"/>
      <c r="BZ70" s="114"/>
      <c r="CA70" s="114"/>
      <c r="CB70" s="114"/>
      <c r="CC70" s="114"/>
      <c r="CD70" s="114"/>
      <c r="CE70" s="114"/>
      <c r="CF70" s="114"/>
      <c r="CG70" s="115"/>
      <c r="CH70" s="19" t="e">
        <f t="shared" si="4"/>
        <v>#VALUE!</v>
      </c>
      <c r="CJ70" s="22"/>
      <c r="CK70" s="22"/>
      <c r="CL70" s="22"/>
      <c r="CM70" s="26"/>
      <c r="CN70" s="26"/>
      <c r="CO70" s="26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</row>
    <row r="71" spans="1:129" s="36" customFormat="1" ht="131.25" customHeight="1">
      <c r="A71" s="123" t="s">
        <v>86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35"/>
      <c r="AE71" s="120">
        <v>200</v>
      </c>
      <c r="AF71" s="120"/>
      <c r="AG71" s="120"/>
      <c r="AH71" s="120"/>
      <c r="AI71" s="120"/>
      <c r="AJ71" s="120"/>
      <c r="AK71" s="121" t="s">
        <v>85</v>
      </c>
      <c r="AL71" s="121"/>
      <c r="AM71" s="121"/>
      <c r="AN71" s="121"/>
      <c r="AO71" s="121"/>
      <c r="AP71" s="121"/>
      <c r="AQ71" s="121"/>
      <c r="AR71" s="121"/>
      <c r="AS71" s="121"/>
      <c r="AT71" s="119">
        <v>229100</v>
      </c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 t="s">
        <v>250</v>
      </c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40">
        <f>AT71</f>
        <v>229100</v>
      </c>
      <c r="BX71" s="141"/>
      <c r="BY71" s="141"/>
      <c r="BZ71" s="141"/>
      <c r="CA71" s="141"/>
      <c r="CB71" s="141"/>
      <c r="CC71" s="141"/>
      <c r="CD71" s="141"/>
      <c r="CE71" s="141"/>
      <c r="CF71" s="141"/>
      <c r="CG71" s="142"/>
      <c r="CH71" s="36" t="e">
        <f>BK71/AT71*100</f>
        <v>#VALUE!</v>
      </c>
      <c r="CJ71" s="37"/>
      <c r="CK71" s="37"/>
      <c r="CL71" s="37"/>
      <c r="CM71" s="38"/>
      <c r="CN71" s="38"/>
      <c r="CO71" s="38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</row>
    <row r="72" spans="1:129" s="36" customFormat="1" ht="123.75" customHeight="1">
      <c r="A72" s="123" t="s">
        <v>84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35"/>
      <c r="AE72" s="120">
        <v>200</v>
      </c>
      <c r="AF72" s="120"/>
      <c r="AG72" s="120"/>
      <c r="AH72" s="120"/>
      <c r="AI72" s="120"/>
      <c r="AJ72" s="120"/>
      <c r="AK72" s="121" t="s">
        <v>83</v>
      </c>
      <c r="AL72" s="121"/>
      <c r="AM72" s="121"/>
      <c r="AN72" s="121"/>
      <c r="AO72" s="121"/>
      <c r="AP72" s="121"/>
      <c r="AQ72" s="121"/>
      <c r="AR72" s="121"/>
      <c r="AS72" s="121"/>
      <c r="AT72" s="119">
        <v>3526300</v>
      </c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 t="s">
        <v>250</v>
      </c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40">
        <f>AT72</f>
        <v>3526300</v>
      </c>
      <c r="BX72" s="141"/>
      <c r="BY72" s="141"/>
      <c r="BZ72" s="141"/>
      <c r="CA72" s="141"/>
      <c r="CB72" s="141"/>
      <c r="CC72" s="141"/>
      <c r="CD72" s="141"/>
      <c r="CE72" s="141"/>
      <c r="CF72" s="141"/>
      <c r="CG72" s="142"/>
      <c r="CH72" s="36" t="e">
        <f>BK72/AT72*100</f>
        <v>#VALUE!</v>
      </c>
      <c r="CJ72" s="37"/>
      <c r="CK72" s="37"/>
      <c r="CL72" s="37"/>
      <c r="CM72" s="38"/>
      <c r="CN72" s="38"/>
      <c r="CO72" s="38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</row>
    <row r="73" spans="1:129" s="18" customFormat="1" ht="170.25" customHeight="1">
      <c r="A73" s="55" t="s">
        <v>3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20"/>
      <c r="AE73" s="118">
        <v>200</v>
      </c>
      <c r="AF73" s="118"/>
      <c r="AG73" s="118"/>
      <c r="AH73" s="118"/>
      <c r="AI73" s="118"/>
      <c r="AJ73" s="118"/>
      <c r="AK73" s="117" t="s">
        <v>111</v>
      </c>
      <c r="AL73" s="117"/>
      <c r="AM73" s="117"/>
      <c r="AN73" s="117"/>
      <c r="AO73" s="117"/>
      <c r="AP73" s="117"/>
      <c r="AQ73" s="117"/>
      <c r="AR73" s="117"/>
      <c r="AS73" s="117"/>
      <c r="AT73" s="111">
        <v>204000</v>
      </c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 t="s">
        <v>250</v>
      </c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3">
        <f>AT73</f>
        <v>204000</v>
      </c>
      <c r="BX73" s="114"/>
      <c r="BY73" s="114"/>
      <c r="BZ73" s="114"/>
      <c r="CA73" s="114"/>
      <c r="CB73" s="114"/>
      <c r="CC73" s="114"/>
      <c r="CD73" s="114"/>
      <c r="CE73" s="114"/>
      <c r="CF73" s="114"/>
      <c r="CG73" s="115"/>
      <c r="CH73" s="19" t="e">
        <f t="shared" si="4"/>
        <v>#VALUE!</v>
      </c>
      <c r="CJ73" s="23"/>
      <c r="CK73" s="23"/>
      <c r="CL73" s="23"/>
      <c r="CM73" s="25"/>
      <c r="CN73" s="25"/>
      <c r="CO73" s="25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</row>
    <row r="74" spans="1:129" s="18" customFormat="1" ht="146.25" customHeight="1">
      <c r="A74" s="55" t="s">
        <v>50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20"/>
      <c r="AE74" s="118">
        <v>200</v>
      </c>
      <c r="AF74" s="118"/>
      <c r="AG74" s="118"/>
      <c r="AH74" s="118"/>
      <c r="AI74" s="118"/>
      <c r="AJ74" s="118"/>
      <c r="AK74" s="117" t="s">
        <v>49</v>
      </c>
      <c r="AL74" s="117"/>
      <c r="AM74" s="117"/>
      <c r="AN74" s="117"/>
      <c r="AO74" s="117"/>
      <c r="AP74" s="117"/>
      <c r="AQ74" s="117"/>
      <c r="AR74" s="117"/>
      <c r="AS74" s="117"/>
      <c r="AT74" s="111">
        <v>7200</v>
      </c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>
        <v>7200</v>
      </c>
      <c r="BL74" s="111"/>
      <c r="BM74" s="111"/>
      <c r="BN74" s="111"/>
      <c r="BO74" s="111"/>
      <c r="BP74" s="111"/>
      <c r="BQ74" s="111"/>
      <c r="BR74" s="111"/>
      <c r="BS74" s="111"/>
      <c r="BT74" s="111"/>
      <c r="BU74" s="111"/>
      <c r="BV74" s="111"/>
      <c r="BW74" s="113" t="s">
        <v>250</v>
      </c>
      <c r="BX74" s="114"/>
      <c r="BY74" s="114"/>
      <c r="BZ74" s="114"/>
      <c r="CA74" s="114"/>
      <c r="CB74" s="114"/>
      <c r="CC74" s="114"/>
      <c r="CD74" s="114"/>
      <c r="CE74" s="114"/>
      <c r="CF74" s="114"/>
      <c r="CG74" s="115"/>
      <c r="CH74" s="19">
        <f>BK74/AT74*100</f>
        <v>100</v>
      </c>
      <c r="CJ74" s="23"/>
      <c r="CK74" s="23"/>
      <c r="CL74" s="23"/>
      <c r="CM74" s="25"/>
      <c r="CN74" s="25"/>
      <c r="CO74" s="25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</row>
    <row r="75" spans="1:129" s="18" customFormat="1" ht="146.25" customHeight="1">
      <c r="A75" s="55" t="s">
        <v>4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20"/>
      <c r="AE75" s="118">
        <v>200</v>
      </c>
      <c r="AF75" s="118"/>
      <c r="AG75" s="118"/>
      <c r="AH75" s="118"/>
      <c r="AI75" s="118"/>
      <c r="AJ75" s="118"/>
      <c r="AK75" s="117" t="s">
        <v>347</v>
      </c>
      <c r="AL75" s="117"/>
      <c r="AM75" s="117"/>
      <c r="AN75" s="117"/>
      <c r="AO75" s="117"/>
      <c r="AP75" s="117"/>
      <c r="AQ75" s="117"/>
      <c r="AR75" s="117"/>
      <c r="AS75" s="117"/>
      <c r="AT75" s="111">
        <v>137500</v>
      </c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>
        <v>36050</v>
      </c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3">
        <f>AT75-BK75</f>
        <v>101450</v>
      </c>
      <c r="BX75" s="114"/>
      <c r="BY75" s="114"/>
      <c r="BZ75" s="114"/>
      <c r="CA75" s="114"/>
      <c r="CB75" s="114"/>
      <c r="CC75" s="114"/>
      <c r="CD75" s="114"/>
      <c r="CE75" s="114"/>
      <c r="CF75" s="114"/>
      <c r="CG75" s="115"/>
      <c r="CH75" s="19">
        <f t="shared" si="4"/>
        <v>26.21818181818182</v>
      </c>
      <c r="CJ75" s="23"/>
      <c r="CK75" s="23"/>
      <c r="CL75" s="23"/>
      <c r="CM75" s="25"/>
      <c r="CN75" s="25"/>
      <c r="CO75" s="25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</row>
    <row r="76" spans="1:129" s="137" customFormat="1" ht="16.5" customHeight="1" thickBot="1">
      <c r="A76" s="135" t="s">
        <v>82</v>
      </c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  <c r="CO76" s="136"/>
      <c r="CP76" s="136"/>
      <c r="CQ76" s="136"/>
      <c r="CR76" s="136"/>
      <c r="CS76" s="136"/>
      <c r="CT76" s="136"/>
      <c r="CU76" s="136"/>
      <c r="CV76" s="136"/>
      <c r="CW76" s="136"/>
      <c r="CX76" s="136"/>
      <c r="CY76" s="136"/>
      <c r="CZ76" s="136"/>
      <c r="DA76" s="136"/>
      <c r="DB76" s="136"/>
      <c r="DC76" s="136"/>
      <c r="DD76" s="136"/>
      <c r="DE76" s="136"/>
      <c r="DF76" s="136"/>
      <c r="DG76" s="136"/>
      <c r="DH76" s="136"/>
      <c r="DI76" s="136"/>
      <c r="DJ76" s="136"/>
      <c r="DK76" s="136"/>
      <c r="DL76" s="136"/>
      <c r="DM76" s="136"/>
      <c r="DN76" s="136"/>
      <c r="DO76" s="136"/>
      <c r="DP76" s="136"/>
      <c r="DQ76" s="136"/>
      <c r="DR76" s="136"/>
      <c r="DS76" s="136"/>
      <c r="DT76" s="136"/>
      <c r="DU76" s="136"/>
      <c r="DV76" s="136"/>
      <c r="DW76" s="136"/>
      <c r="DX76" s="136"/>
      <c r="DY76" s="136"/>
    </row>
    <row r="77" spans="1:86" s="21" customFormat="1" ht="24.75" customHeight="1" thickBot="1">
      <c r="A77" s="143" t="s">
        <v>144</v>
      </c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4">
        <v>450</v>
      </c>
      <c r="AF77" s="144"/>
      <c r="AG77" s="144"/>
      <c r="AH77" s="144"/>
      <c r="AI77" s="144"/>
      <c r="AJ77" s="144"/>
      <c r="AK77" s="127" t="s">
        <v>299</v>
      </c>
      <c r="AL77" s="127"/>
      <c r="AM77" s="127"/>
      <c r="AN77" s="127"/>
      <c r="AO77" s="127"/>
      <c r="AP77" s="127"/>
      <c r="AQ77" s="127"/>
      <c r="AR77" s="127"/>
      <c r="AS77" s="127"/>
      <c r="AT77" s="145">
        <f>стр1!BB14-стр2!AT7</f>
        <v>-1424053.3800000027</v>
      </c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>
        <f>стр1!BX14-стр2!BK7</f>
        <v>199711.6000000001</v>
      </c>
      <c r="BL77" s="145"/>
      <c r="BM77" s="145"/>
      <c r="BN77" s="145"/>
      <c r="BO77" s="145"/>
      <c r="BP77" s="145"/>
      <c r="BQ77" s="145"/>
      <c r="BR77" s="145"/>
      <c r="BS77" s="145"/>
      <c r="BT77" s="145"/>
      <c r="BU77" s="145"/>
      <c r="BV77" s="145"/>
      <c r="BW77" s="125" t="s">
        <v>299</v>
      </c>
      <c r="BX77" s="125"/>
      <c r="BY77" s="125"/>
      <c r="BZ77" s="125"/>
      <c r="CA77" s="125"/>
      <c r="CB77" s="125"/>
      <c r="CC77" s="125"/>
      <c r="CD77" s="125"/>
      <c r="CE77" s="125"/>
      <c r="CF77" s="125"/>
      <c r="CG77" s="125"/>
      <c r="CH77" s="21">
        <f>BK77/AT77*100</f>
        <v>-14.024165302005724</v>
      </c>
    </row>
    <row r="78" spans="46:74" ht="12.75" customHeight="1"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/>
      <c r="BH78" s="138"/>
      <c r="BI78" s="138"/>
      <c r="BJ78" s="138"/>
      <c r="BK78" s="138"/>
      <c r="BL78" s="139"/>
      <c r="BM78" s="139"/>
      <c r="BN78" s="139"/>
      <c r="BO78" s="139"/>
      <c r="BP78" s="139"/>
      <c r="BQ78" s="139"/>
      <c r="BR78" s="139"/>
      <c r="BS78" s="139"/>
      <c r="BT78" s="139"/>
      <c r="BU78" s="139"/>
      <c r="BV78" s="139"/>
    </row>
    <row r="80" spans="43:74" ht="12.75" customHeight="1">
      <c r="AQ80" s="133"/>
      <c r="AR80" s="133"/>
      <c r="BK80" s="134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</row>
  </sheetData>
  <sheetProtection/>
  <mergeCells count="442">
    <mergeCell ref="AK67:AS67"/>
    <mergeCell ref="AT67:BJ67"/>
    <mergeCell ref="BK67:BV67"/>
    <mergeCell ref="BW67:CG67"/>
    <mergeCell ref="A68:AC68"/>
    <mergeCell ref="AE68:AJ68"/>
    <mergeCell ref="AK68:AS68"/>
    <mergeCell ref="AT68:BJ68"/>
    <mergeCell ref="BK68:BV68"/>
    <mergeCell ref="BW68:CG68"/>
    <mergeCell ref="A64:AC64"/>
    <mergeCell ref="AE64:AJ64"/>
    <mergeCell ref="AK64:AS64"/>
    <mergeCell ref="AT64:BJ64"/>
    <mergeCell ref="BK64:BV64"/>
    <mergeCell ref="BW64:CG64"/>
    <mergeCell ref="A63:AC63"/>
    <mergeCell ref="AE63:AJ63"/>
    <mergeCell ref="AK63:AS63"/>
    <mergeCell ref="AT63:BJ63"/>
    <mergeCell ref="BK63:BV63"/>
    <mergeCell ref="BW63:CG63"/>
    <mergeCell ref="CJ8:CL8"/>
    <mergeCell ref="CM8:DY8"/>
    <mergeCell ref="A24:AD24"/>
    <mergeCell ref="AE24:AJ24"/>
    <mergeCell ref="AK24:AS24"/>
    <mergeCell ref="AT24:BJ24"/>
    <mergeCell ref="BK24:BV24"/>
    <mergeCell ref="BW24:CG24"/>
    <mergeCell ref="BW20:CG20"/>
    <mergeCell ref="BK74:BV74"/>
    <mergeCell ref="A8:AD8"/>
    <mergeCell ref="AE8:AJ8"/>
    <mergeCell ref="AK8:AS8"/>
    <mergeCell ref="AT8:BJ8"/>
    <mergeCell ref="BK8:BV8"/>
    <mergeCell ref="A36:AD36"/>
    <mergeCell ref="AE36:AJ36"/>
    <mergeCell ref="AK36:AS36"/>
    <mergeCell ref="AT36:BJ36"/>
    <mergeCell ref="BK49:BV49"/>
    <mergeCell ref="BW49:CG49"/>
    <mergeCell ref="AT61:BJ61"/>
    <mergeCell ref="BK62:BV62"/>
    <mergeCell ref="BW65:CG65"/>
    <mergeCell ref="BK54:BV54"/>
    <mergeCell ref="BW60:CG60"/>
    <mergeCell ref="BK52:BV52"/>
    <mergeCell ref="BW52:CG52"/>
    <mergeCell ref="BK36:BV36"/>
    <mergeCell ref="BW36:CG36"/>
    <mergeCell ref="AT52:BJ52"/>
    <mergeCell ref="A49:AC49"/>
    <mergeCell ref="AE49:AJ49"/>
    <mergeCell ref="AK49:AS49"/>
    <mergeCell ref="AT49:BJ49"/>
    <mergeCell ref="AE50:AJ50"/>
    <mergeCell ref="A50:AC50"/>
    <mergeCell ref="AE51:AJ51"/>
    <mergeCell ref="BW74:CG74"/>
    <mergeCell ref="AT45:BJ45"/>
    <mergeCell ref="BK45:BV45"/>
    <mergeCell ref="AE74:AJ74"/>
    <mergeCell ref="AK74:AS74"/>
    <mergeCell ref="AT74:BJ74"/>
    <mergeCell ref="AK54:AS54"/>
    <mergeCell ref="AT46:BJ46"/>
    <mergeCell ref="AK45:AS45"/>
    <mergeCell ref="AK50:AS50"/>
    <mergeCell ref="AE20:AJ20"/>
    <mergeCell ref="A45:AC45"/>
    <mergeCell ref="AT20:BJ20"/>
    <mergeCell ref="AK42:AS42"/>
    <mergeCell ref="AT42:BJ42"/>
    <mergeCell ref="AT23:BJ23"/>
    <mergeCell ref="AT21:BJ21"/>
    <mergeCell ref="AT22:BJ22"/>
    <mergeCell ref="AE45:AJ45"/>
    <mergeCell ref="AK43:AS43"/>
    <mergeCell ref="BK20:BV20"/>
    <mergeCell ref="A13:AC13"/>
    <mergeCell ref="AE13:AJ13"/>
    <mergeCell ref="AK13:AS13"/>
    <mergeCell ref="AT13:BJ13"/>
    <mergeCell ref="A12:AC12"/>
    <mergeCell ref="AE12:AJ12"/>
    <mergeCell ref="AK12:AS12"/>
    <mergeCell ref="AT12:BJ12"/>
    <mergeCell ref="A20:AC20"/>
    <mergeCell ref="BW12:CG12"/>
    <mergeCell ref="BK13:BV13"/>
    <mergeCell ref="BW13:CG13"/>
    <mergeCell ref="BW17:CG17"/>
    <mergeCell ref="BW16:CG16"/>
    <mergeCell ref="BK15:BV15"/>
    <mergeCell ref="BK16:BV16"/>
    <mergeCell ref="BK17:BV17"/>
    <mergeCell ref="BK12:BV12"/>
    <mergeCell ref="AK28:AS28"/>
    <mergeCell ref="AK39:AS39"/>
    <mergeCell ref="AK41:AS41"/>
    <mergeCell ref="AK52:AS52"/>
    <mergeCell ref="AK48:AS48"/>
    <mergeCell ref="AT53:BJ53"/>
    <mergeCell ref="AT51:BJ51"/>
    <mergeCell ref="AT50:BJ50"/>
    <mergeCell ref="AT47:BJ47"/>
    <mergeCell ref="AK51:AS51"/>
    <mergeCell ref="AT16:BJ16"/>
    <mergeCell ref="AT26:BJ26"/>
    <mergeCell ref="AK46:AS46"/>
    <mergeCell ref="BK58:BV58"/>
    <mergeCell ref="BK55:BV55"/>
    <mergeCell ref="BK56:BV56"/>
    <mergeCell ref="BK57:BV57"/>
    <mergeCell ref="AK55:AS55"/>
    <mergeCell ref="AK47:AS47"/>
    <mergeCell ref="AK53:AS53"/>
    <mergeCell ref="AE66:AJ66"/>
    <mergeCell ref="A65:AC65"/>
    <mergeCell ref="BK71:BV71"/>
    <mergeCell ref="A72:AC72"/>
    <mergeCell ref="AE72:AJ72"/>
    <mergeCell ref="AK72:AS72"/>
    <mergeCell ref="AT72:BJ72"/>
    <mergeCell ref="BK72:BV72"/>
    <mergeCell ref="A67:AC67"/>
    <mergeCell ref="AE67:AJ67"/>
    <mergeCell ref="AK65:AS65"/>
    <mergeCell ref="AK66:AS66"/>
    <mergeCell ref="AK69:AS69"/>
    <mergeCell ref="AK70:AS70"/>
    <mergeCell ref="AE58:AJ58"/>
    <mergeCell ref="A62:AC62"/>
    <mergeCell ref="A58:AC58"/>
    <mergeCell ref="AK61:AS61"/>
    <mergeCell ref="AE61:AJ61"/>
    <mergeCell ref="A66:AC66"/>
    <mergeCell ref="A57:AC57"/>
    <mergeCell ref="AE57:AJ57"/>
    <mergeCell ref="AK56:AS56"/>
    <mergeCell ref="AT57:BJ57"/>
    <mergeCell ref="AK57:AS57"/>
    <mergeCell ref="AE54:AJ54"/>
    <mergeCell ref="A55:AD55"/>
    <mergeCell ref="AE55:AJ55"/>
    <mergeCell ref="A51:AC51"/>
    <mergeCell ref="A53:AC53"/>
    <mergeCell ref="AE53:AJ53"/>
    <mergeCell ref="A54:AD54"/>
    <mergeCell ref="A52:AC52"/>
    <mergeCell ref="AE52:AJ52"/>
    <mergeCell ref="BW69:CG69"/>
    <mergeCell ref="BW73:CG73"/>
    <mergeCell ref="AK58:AS58"/>
    <mergeCell ref="AK62:AS62"/>
    <mergeCell ref="AK59:AS59"/>
    <mergeCell ref="BK69:BV69"/>
    <mergeCell ref="AT70:BJ70"/>
    <mergeCell ref="AK60:AS60"/>
    <mergeCell ref="AT60:BJ60"/>
    <mergeCell ref="BW61:CG61"/>
    <mergeCell ref="BW71:CG71"/>
    <mergeCell ref="BW72:CG72"/>
    <mergeCell ref="BK47:BV47"/>
    <mergeCell ref="AT48:BJ48"/>
    <mergeCell ref="BK46:BV46"/>
    <mergeCell ref="A77:AD77"/>
    <mergeCell ref="AE77:AJ77"/>
    <mergeCell ref="BK77:BV77"/>
    <mergeCell ref="AK77:AS77"/>
    <mergeCell ref="AT77:BJ77"/>
    <mergeCell ref="AQ80:AR80"/>
    <mergeCell ref="BK80:BV80"/>
    <mergeCell ref="BW77:CG77"/>
    <mergeCell ref="A76:IV76"/>
    <mergeCell ref="BK78:BV78"/>
    <mergeCell ref="AT78:BJ78"/>
    <mergeCell ref="BW38:CG38"/>
    <mergeCell ref="BW41:CG41"/>
    <mergeCell ref="BW43:CG43"/>
    <mergeCell ref="BW42:CG42"/>
    <mergeCell ref="BW47:CG47"/>
    <mergeCell ref="BW48:CG48"/>
    <mergeCell ref="BW45:CG45"/>
    <mergeCell ref="BW40:CG40"/>
    <mergeCell ref="BW46:CG46"/>
    <mergeCell ref="BK26:BV26"/>
    <mergeCell ref="BK28:BV28"/>
    <mergeCell ref="BW26:CG26"/>
    <mergeCell ref="BW22:CG22"/>
    <mergeCell ref="BW23:CG23"/>
    <mergeCell ref="BK21:BV21"/>
    <mergeCell ref="BK22:BV22"/>
    <mergeCell ref="BK23:BV23"/>
    <mergeCell ref="AT29:BJ29"/>
    <mergeCell ref="AT30:BJ30"/>
    <mergeCell ref="BK30:BV30"/>
    <mergeCell ref="AT31:BJ31"/>
    <mergeCell ref="AT28:BJ28"/>
    <mergeCell ref="BW29:CG29"/>
    <mergeCell ref="BK29:BV29"/>
    <mergeCell ref="BW30:CG30"/>
    <mergeCell ref="BW31:CG31"/>
    <mergeCell ref="A48:AC48"/>
    <mergeCell ref="AK44:AS44"/>
    <mergeCell ref="AE34:AJ34"/>
    <mergeCell ref="AK34:AS34"/>
    <mergeCell ref="AK33:AS33"/>
    <mergeCell ref="AE33:AJ33"/>
    <mergeCell ref="AK37:AS37"/>
    <mergeCell ref="A47:AC47"/>
    <mergeCell ref="AE47:AJ47"/>
    <mergeCell ref="AE48:AJ48"/>
    <mergeCell ref="CM7:DY7"/>
    <mergeCell ref="BK7:BV7"/>
    <mergeCell ref="CJ7:CL7"/>
    <mergeCell ref="BW7:CG7"/>
    <mergeCell ref="BK37:BV37"/>
    <mergeCell ref="BW33:CG33"/>
    <mergeCell ref="BW37:CG37"/>
    <mergeCell ref="BK31:BV31"/>
    <mergeCell ref="BW25:CG25"/>
    <mergeCell ref="BK25:BV25"/>
    <mergeCell ref="BW11:CG11"/>
    <mergeCell ref="AT11:BJ11"/>
    <mergeCell ref="BK27:BV27"/>
    <mergeCell ref="BW28:CG28"/>
    <mergeCell ref="BW18:CG18"/>
    <mergeCell ref="BW14:CG14"/>
    <mergeCell ref="BW15:CG15"/>
    <mergeCell ref="BW27:CG27"/>
    <mergeCell ref="BW21:CG21"/>
    <mergeCell ref="AT27:BJ27"/>
    <mergeCell ref="AK6:AS6"/>
    <mergeCell ref="A6:AD6"/>
    <mergeCell ref="AE6:AJ6"/>
    <mergeCell ref="AT6:BJ6"/>
    <mergeCell ref="BW6:CG6"/>
    <mergeCell ref="BK6:BV6"/>
    <mergeCell ref="BK19:BV19"/>
    <mergeCell ref="BK14:BV14"/>
    <mergeCell ref="A11:AD11"/>
    <mergeCell ref="AE11:AJ11"/>
    <mergeCell ref="A9:AD9"/>
    <mergeCell ref="AE9:AJ9"/>
    <mergeCell ref="A10:AD10"/>
    <mergeCell ref="AK9:AS9"/>
    <mergeCell ref="BK11:BV11"/>
    <mergeCell ref="BK10:BV10"/>
    <mergeCell ref="A2:CG2"/>
    <mergeCell ref="A4:AD5"/>
    <mergeCell ref="AE4:AJ5"/>
    <mergeCell ref="AK4:AS5"/>
    <mergeCell ref="AT4:BJ5"/>
    <mergeCell ref="A7:AD7"/>
    <mergeCell ref="AE7:AJ7"/>
    <mergeCell ref="AK7:AS7"/>
    <mergeCell ref="BK4:BV5"/>
    <mergeCell ref="BW4:CG5"/>
    <mergeCell ref="BK9:BV9"/>
    <mergeCell ref="AT10:BJ10"/>
    <mergeCell ref="AT9:BJ9"/>
    <mergeCell ref="AK10:AS10"/>
    <mergeCell ref="BW10:CG10"/>
    <mergeCell ref="AT7:BJ7"/>
    <mergeCell ref="BW9:CG9"/>
    <mergeCell ref="BW8:CG8"/>
    <mergeCell ref="AT25:BJ25"/>
    <mergeCell ref="AT19:BJ19"/>
    <mergeCell ref="A16:AD16"/>
    <mergeCell ref="A17:AD17"/>
    <mergeCell ref="AK11:AS11"/>
    <mergeCell ref="AE10:AJ10"/>
    <mergeCell ref="AK23:AS23"/>
    <mergeCell ref="AK19:AS19"/>
    <mergeCell ref="AK16:AS16"/>
    <mergeCell ref="AK20:AS20"/>
    <mergeCell ref="BW19:CG19"/>
    <mergeCell ref="AE26:AJ26"/>
    <mergeCell ref="A22:AD22"/>
    <mergeCell ref="AE23:AJ23"/>
    <mergeCell ref="BK18:BV18"/>
    <mergeCell ref="A21:AD21"/>
    <mergeCell ref="A19:AC19"/>
    <mergeCell ref="A18:AD18"/>
    <mergeCell ref="AT18:BJ18"/>
    <mergeCell ref="AE21:AJ21"/>
    <mergeCell ref="A31:AC31"/>
    <mergeCell ref="A30:AC30"/>
    <mergeCell ref="A23:AD23"/>
    <mergeCell ref="A25:AC25"/>
    <mergeCell ref="A27:AC27"/>
    <mergeCell ref="A28:AC28"/>
    <mergeCell ref="A29:AD29"/>
    <mergeCell ref="A26:AC26"/>
    <mergeCell ref="AE30:AJ30"/>
    <mergeCell ref="AK27:AS27"/>
    <mergeCell ref="AK26:AS26"/>
    <mergeCell ref="AK25:AS25"/>
    <mergeCell ref="AE27:AJ27"/>
    <mergeCell ref="AE29:AJ29"/>
    <mergeCell ref="AE25:AJ25"/>
    <mergeCell ref="AE28:AJ28"/>
    <mergeCell ref="AK30:AS30"/>
    <mergeCell ref="AK29:AS29"/>
    <mergeCell ref="AE31:AJ31"/>
    <mergeCell ref="AK31:AS31"/>
    <mergeCell ref="AK32:AS32"/>
    <mergeCell ref="A35:AD35"/>
    <mergeCell ref="AE35:AJ35"/>
    <mergeCell ref="AK35:AS35"/>
    <mergeCell ref="A33:AD33"/>
    <mergeCell ref="A34:AD34"/>
    <mergeCell ref="AE32:AJ32"/>
    <mergeCell ref="A32:AD32"/>
    <mergeCell ref="AK21:AS21"/>
    <mergeCell ref="AK40:AS40"/>
    <mergeCell ref="AK38:AS38"/>
    <mergeCell ref="AK14:AS14"/>
    <mergeCell ref="AT15:BJ15"/>
    <mergeCell ref="AE16:AJ16"/>
    <mergeCell ref="AE18:AJ18"/>
    <mergeCell ref="AK17:AS17"/>
    <mergeCell ref="AT17:BJ17"/>
    <mergeCell ref="AK15:AS15"/>
    <mergeCell ref="AT14:BJ14"/>
    <mergeCell ref="AK18:AS18"/>
    <mergeCell ref="AT38:BJ38"/>
    <mergeCell ref="BK40:BV40"/>
    <mergeCell ref="AT32:BJ32"/>
    <mergeCell ref="AE22:AJ22"/>
    <mergeCell ref="AT33:BJ33"/>
    <mergeCell ref="BK33:BV33"/>
    <mergeCell ref="AT37:BJ37"/>
    <mergeCell ref="AT35:BJ35"/>
    <mergeCell ref="AK22:AS22"/>
    <mergeCell ref="AE40:AJ40"/>
    <mergeCell ref="A14:AC14"/>
    <mergeCell ref="AE17:AJ17"/>
    <mergeCell ref="AE14:AJ14"/>
    <mergeCell ref="AE15:AJ15"/>
    <mergeCell ref="A15:AD15"/>
    <mergeCell ref="AE19:AJ19"/>
    <mergeCell ref="A38:AD38"/>
    <mergeCell ref="A39:AC39"/>
    <mergeCell ref="BK35:BV35"/>
    <mergeCell ref="BW35:CG35"/>
    <mergeCell ref="BW32:CG32"/>
    <mergeCell ref="BK32:BV32"/>
    <mergeCell ref="BK34:BV34"/>
    <mergeCell ref="BW34:CG34"/>
    <mergeCell ref="BK48:BV48"/>
    <mergeCell ref="AT34:BJ34"/>
    <mergeCell ref="BW39:CG39"/>
    <mergeCell ref="AT40:BJ40"/>
    <mergeCell ref="BK38:BV38"/>
    <mergeCell ref="BK39:BV39"/>
    <mergeCell ref="AT39:BJ39"/>
    <mergeCell ref="BW44:CG44"/>
    <mergeCell ref="AT41:BJ41"/>
    <mergeCell ref="AT43:BJ43"/>
    <mergeCell ref="BW66:CG66"/>
    <mergeCell ref="BW57:CG57"/>
    <mergeCell ref="BW58:CG58"/>
    <mergeCell ref="BW59:CG59"/>
    <mergeCell ref="BK50:BV50"/>
    <mergeCell ref="BW50:CG50"/>
    <mergeCell ref="BW55:CG55"/>
    <mergeCell ref="BW54:CG54"/>
    <mergeCell ref="BK53:BV53"/>
    <mergeCell ref="BW53:CG53"/>
    <mergeCell ref="A75:AC75"/>
    <mergeCell ref="AE69:AJ69"/>
    <mergeCell ref="AE70:AJ70"/>
    <mergeCell ref="A70:AC70"/>
    <mergeCell ref="AE73:AJ73"/>
    <mergeCell ref="A73:AC73"/>
    <mergeCell ref="A69:AC69"/>
    <mergeCell ref="A71:AC71"/>
    <mergeCell ref="AE75:AJ75"/>
    <mergeCell ref="AE46:AJ46"/>
    <mergeCell ref="A42:AC42"/>
    <mergeCell ref="AE42:AJ42"/>
    <mergeCell ref="A60:AC60"/>
    <mergeCell ref="A46:AC46"/>
    <mergeCell ref="A59:AC59"/>
    <mergeCell ref="AE59:AJ59"/>
    <mergeCell ref="A56:AD56"/>
    <mergeCell ref="AE56:AJ56"/>
    <mergeCell ref="A43:AC43"/>
    <mergeCell ref="A37:AD37"/>
    <mergeCell ref="AE44:AJ44"/>
    <mergeCell ref="AE43:AJ43"/>
    <mergeCell ref="AE39:AJ39"/>
    <mergeCell ref="AE38:AJ38"/>
    <mergeCell ref="AE41:AJ41"/>
    <mergeCell ref="A40:AC40"/>
    <mergeCell ref="A41:AC41"/>
    <mergeCell ref="A44:AC44"/>
    <mergeCell ref="AE37:AJ37"/>
    <mergeCell ref="A61:AC61"/>
    <mergeCell ref="AE60:AJ60"/>
    <mergeCell ref="BK73:BV73"/>
    <mergeCell ref="AK75:AS75"/>
    <mergeCell ref="AT75:BJ75"/>
    <mergeCell ref="AT71:BJ71"/>
    <mergeCell ref="A74:AC74"/>
    <mergeCell ref="AE71:AJ71"/>
    <mergeCell ref="AK71:AS71"/>
    <mergeCell ref="AE65:AJ65"/>
    <mergeCell ref="BW75:CG75"/>
    <mergeCell ref="AE62:AJ62"/>
    <mergeCell ref="AK73:AS73"/>
    <mergeCell ref="BK65:BV65"/>
    <mergeCell ref="AT65:BJ65"/>
    <mergeCell ref="BK66:BV66"/>
    <mergeCell ref="BW70:CG70"/>
    <mergeCell ref="BK75:BV75"/>
    <mergeCell ref="BK70:BV70"/>
    <mergeCell ref="BW62:CG62"/>
    <mergeCell ref="AT69:BJ69"/>
    <mergeCell ref="BK59:BV59"/>
    <mergeCell ref="AT73:BJ73"/>
    <mergeCell ref="AT62:BJ62"/>
    <mergeCell ref="AT59:BJ59"/>
    <mergeCell ref="AT56:BJ56"/>
    <mergeCell ref="AT66:BJ66"/>
    <mergeCell ref="AT58:BJ58"/>
    <mergeCell ref="BK61:BV61"/>
    <mergeCell ref="BK60:BV60"/>
    <mergeCell ref="BK43:BV43"/>
    <mergeCell ref="BK41:BV41"/>
    <mergeCell ref="BK42:BV42"/>
    <mergeCell ref="AT44:BJ44"/>
    <mergeCell ref="BK44:BV44"/>
    <mergeCell ref="BW56:CG56"/>
    <mergeCell ref="AT55:BJ55"/>
    <mergeCell ref="BK51:BV51"/>
    <mergeCell ref="AT54:BJ54"/>
    <mergeCell ref="BW51:CG51"/>
  </mergeCells>
  <printOptions/>
  <pageMargins left="1.229861111111111" right="0.1902777777777778" top="0.22986111111111113" bottom="0.1701388888888889" header="0.1701388888888889" footer="0.5118055555555556"/>
  <pageSetup horizontalDpi="300" verticalDpi="300" orientation="portrait" paperSize="9" scale="68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68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D46"/>
  <sheetViews>
    <sheetView zoomScaleSheetLayoutView="100" zoomScalePageLayoutView="0" workbookViewId="0" topLeftCell="A13">
      <selection activeCell="BY29" sqref="BY29:CN29"/>
    </sheetView>
  </sheetViews>
  <sheetFormatPr defaultColWidth="0.875" defaultRowHeight="12.75"/>
  <cols>
    <col min="1" max="25" width="0.875" style="2" customWidth="1"/>
    <col min="26" max="26" width="2.2539062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16384" width="0.875" style="2" customWidth="1"/>
  </cols>
  <sheetData>
    <row r="1" ht="12">
      <c r="DD1" s="6" t="s">
        <v>300</v>
      </c>
    </row>
    <row r="2" spans="1:108" s="8" customFormat="1" ht="25.5" customHeight="1">
      <c r="A2" s="159" t="s">
        <v>146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</row>
    <row r="3" spans="1:108" s="13" customFormat="1" ht="56.25" customHeight="1">
      <c r="A3" s="187" t="s">
        <v>237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 t="s">
        <v>238</v>
      </c>
      <c r="AC3" s="186"/>
      <c r="AD3" s="186"/>
      <c r="AE3" s="186"/>
      <c r="AF3" s="186"/>
      <c r="AG3" s="186"/>
      <c r="AH3" s="186" t="s">
        <v>147</v>
      </c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 t="s">
        <v>301</v>
      </c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 t="s">
        <v>240</v>
      </c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 t="s">
        <v>241</v>
      </c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8"/>
    </row>
    <row r="4" spans="1:108" s="9" customFormat="1" ht="12" customHeight="1" thickBot="1">
      <c r="A4" s="160">
        <v>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76">
        <v>2</v>
      </c>
      <c r="AC4" s="176"/>
      <c r="AD4" s="176"/>
      <c r="AE4" s="176"/>
      <c r="AF4" s="176"/>
      <c r="AG4" s="176"/>
      <c r="AH4" s="176">
        <v>3</v>
      </c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>
        <v>4</v>
      </c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>
        <v>5</v>
      </c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>
        <v>6</v>
      </c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7"/>
    </row>
    <row r="5" spans="1:108" s="14" customFormat="1" ht="23.25" customHeight="1">
      <c r="A5" s="196" t="s">
        <v>354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7"/>
      <c r="AB5" s="198" t="s">
        <v>302</v>
      </c>
      <c r="AC5" s="199"/>
      <c r="AD5" s="199"/>
      <c r="AE5" s="199"/>
      <c r="AF5" s="199"/>
      <c r="AG5" s="199"/>
      <c r="AH5" s="199" t="s">
        <v>148</v>
      </c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84">
        <f>BC28</f>
        <v>1424053.3800000027</v>
      </c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4">
        <f>BY28</f>
        <v>-199711.6000000001</v>
      </c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4">
        <f>BC5-BY5</f>
        <v>1623764.9800000028</v>
      </c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9"/>
    </row>
    <row r="6" spans="1:108" s="14" customFormat="1" ht="13.5" customHeight="1">
      <c r="A6" s="190" t="s">
        <v>243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1"/>
      <c r="AB6" s="168" t="s">
        <v>303</v>
      </c>
      <c r="AC6" s="169"/>
      <c r="AD6" s="169"/>
      <c r="AE6" s="169"/>
      <c r="AF6" s="169"/>
      <c r="AG6" s="170"/>
      <c r="AH6" s="174" t="s">
        <v>148</v>
      </c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70"/>
      <c r="BC6" s="178" t="s">
        <v>250</v>
      </c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92"/>
      <c r="BY6" s="178" t="s">
        <v>250</v>
      </c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92"/>
      <c r="CO6" s="178" t="s">
        <v>250</v>
      </c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80"/>
    </row>
    <row r="7" spans="1:108" ht="23.25" customHeight="1">
      <c r="A7" s="194" t="s">
        <v>149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5"/>
      <c r="AB7" s="171"/>
      <c r="AC7" s="172"/>
      <c r="AD7" s="172"/>
      <c r="AE7" s="172"/>
      <c r="AF7" s="172"/>
      <c r="AG7" s="173"/>
      <c r="AH7" s="175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3"/>
      <c r="BC7" s="181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93"/>
      <c r="BY7" s="181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93"/>
      <c r="CO7" s="181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3"/>
    </row>
    <row r="8" spans="1:108" ht="13.5" customHeight="1">
      <c r="A8" s="166" t="s">
        <v>304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7"/>
      <c r="AB8" s="168"/>
      <c r="AC8" s="169"/>
      <c r="AD8" s="169"/>
      <c r="AE8" s="169"/>
      <c r="AF8" s="169"/>
      <c r="AG8" s="170"/>
      <c r="AH8" s="174" t="s">
        <v>250</v>
      </c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70"/>
      <c r="BC8" s="178" t="s">
        <v>250</v>
      </c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92"/>
      <c r="BY8" s="178" t="s">
        <v>250</v>
      </c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92"/>
      <c r="CO8" s="178" t="s">
        <v>250</v>
      </c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80"/>
    </row>
    <row r="9" spans="1:108" ht="13.5" customHeight="1">
      <c r="A9" s="202" t="s">
        <v>250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3"/>
      <c r="AB9" s="171"/>
      <c r="AC9" s="172"/>
      <c r="AD9" s="172"/>
      <c r="AE9" s="172"/>
      <c r="AF9" s="172"/>
      <c r="AG9" s="173"/>
      <c r="AH9" s="175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3"/>
      <c r="BC9" s="181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93"/>
      <c r="BY9" s="181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93"/>
      <c r="CO9" s="181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3"/>
    </row>
    <row r="10" spans="1:108" ht="13.5" customHeight="1">
      <c r="A10" s="162" t="s">
        <v>250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3"/>
      <c r="AB10" s="164"/>
      <c r="AC10" s="165"/>
      <c r="AD10" s="165"/>
      <c r="AE10" s="165"/>
      <c r="AF10" s="165"/>
      <c r="AG10" s="165"/>
      <c r="AH10" s="165" t="s">
        <v>250</v>
      </c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200" t="s">
        <v>250</v>
      </c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 t="s">
        <v>250</v>
      </c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 t="s">
        <v>250</v>
      </c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1"/>
    </row>
    <row r="11" spans="1:108" ht="13.5" customHeight="1">
      <c r="A11" s="162" t="s">
        <v>250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3"/>
      <c r="AB11" s="164"/>
      <c r="AC11" s="165"/>
      <c r="AD11" s="165"/>
      <c r="AE11" s="165"/>
      <c r="AF11" s="165"/>
      <c r="AG11" s="165"/>
      <c r="AH11" s="165" t="s">
        <v>250</v>
      </c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200" t="s">
        <v>250</v>
      </c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 t="s">
        <v>250</v>
      </c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 t="s">
        <v>250</v>
      </c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  <c r="DB11" s="200"/>
      <c r="DC11" s="200"/>
      <c r="DD11" s="201"/>
    </row>
    <row r="12" spans="1:108" ht="13.5" customHeight="1">
      <c r="A12" s="162" t="s">
        <v>250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3"/>
      <c r="AB12" s="164"/>
      <c r="AC12" s="165"/>
      <c r="AD12" s="165"/>
      <c r="AE12" s="165"/>
      <c r="AF12" s="165"/>
      <c r="AG12" s="165"/>
      <c r="AH12" s="165" t="s">
        <v>250</v>
      </c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200" t="s">
        <v>250</v>
      </c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 t="s">
        <v>250</v>
      </c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 t="s">
        <v>250</v>
      </c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1"/>
    </row>
    <row r="13" spans="1:108" ht="13.5" customHeight="1">
      <c r="A13" s="162" t="s">
        <v>250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3"/>
      <c r="AB13" s="164"/>
      <c r="AC13" s="165"/>
      <c r="AD13" s="165"/>
      <c r="AE13" s="165"/>
      <c r="AF13" s="165"/>
      <c r="AG13" s="165"/>
      <c r="AH13" s="165" t="s">
        <v>250</v>
      </c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200" t="s">
        <v>250</v>
      </c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 t="s">
        <v>250</v>
      </c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 t="s">
        <v>250</v>
      </c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1"/>
    </row>
    <row r="14" spans="1:108" ht="13.5" customHeight="1">
      <c r="A14" s="162" t="s">
        <v>250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3"/>
      <c r="AB14" s="164"/>
      <c r="AC14" s="165"/>
      <c r="AD14" s="165"/>
      <c r="AE14" s="165"/>
      <c r="AF14" s="165"/>
      <c r="AG14" s="165"/>
      <c r="AH14" s="165" t="s">
        <v>250</v>
      </c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200" t="s">
        <v>250</v>
      </c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 t="s">
        <v>250</v>
      </c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 t="s">
        <v>250</v>
      </c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1"/>
    </row>
    <row r="15" spans="1:108" ht="13.5" customHeight="1">
      <c r="A15" s="162" t="s">
        <v>250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3"/>
      <c r="AB15" s="164"/>
      <c r="AC15" s="165"/>
      <c r="AD15" s="165"/>
      <c r="AE15" s="165"/>
      <c r="AF15" s="165"/>
      <c r="AG15" s="165"/>
      <c r="AH15" s="165" t="s">
        <v>250</v>
      </c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200" t="s">
        <v>250</v>
      </c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 t="s">
        <v>250</v>
      </c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 t="s">
        <v>250</v>
      </c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201"/>
    </row>
    <row r="16" spans="1:108" ht="13.5" customHeight="1">
      <c r="A16" s="162" t="s">
        <v>250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3"/>
      <c r="AB16" s="164"/>
      <c r="AC16" s="165"/>
      <c r="AD16" s="165"/>
      <c r="AE16" s="165"/>
      <c r="AF16" s="165"/>
      <c r="AG16" s="165"/>
      <c r="AH16" s="165" t="s">
        <v>250</v>
      </c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200" t="s">
        <v>250</v>
      </c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 t="s">
        <v>250</v>
      </c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 t="s">
        <v>250</v>
      </c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1"/>
    </row>
    <row r="17" spans="1:108" ht="13.5" customHeight="1">
      <c r="A17" s="162" t="s">
        <v>250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3"/>
      <c r="AB17" s="164"/>
      <c r="AC17" s="165"/>
      <c r="AD17" s="165"/>
      <c r="AE17" s="165"/>
      <c r="AF17" s="165"/>
      <c r="AG17" s="165"/>
      <c r="AH17" s="165" t="s">
        <v>250</v>
      </c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200" t="s">
        <v>250</v>
      </c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 t="s">
        <v>250</v>
      </c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 t="s">
        <v>250</v>
      </c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1"/>
    </row>
    <row r="18" spans="1:108" ht="13.5" customHeight="1">
      <c r="A18" s="162" t="s">
        <v>250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3"/>
      <c r="AB18" s="164"/>
      <c r="AC18" s="165"/>
      <c r="AD18" s="165"/>
      <c r="AE18" s="165"/>
      <c r="AF18" s="165"/>
      <c r="AG18" s="165"/>
      <c r="AH18" s="165" t="s">
        <v>250</v>
      </c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200" t="s">
        <v>250</v>
      </c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 t="s">
        <v>250</v>
      </c>
      <c r="BZ18" s="200"/>
      <c r="CA18" s="200"/>
      <c r="CB18" s="200"/>
      <c r="CC18" s="200"/>
      <c r="CD18" s="200"/>
      <c r="CE18" s="200"/>
      <c r="CF18" s="200"/>
      <c r="CG18" s="200"/>
      <c r="CH18" s="200"/>
      <c r="CI18" s="200"/>
      <c r="CJ18" s="200"/>
      <c r="CK18" s="200"/>
      <c r="CL18" s="200"/>
      <c r="CM18" s="200"/>
      <c r="CN18" s="200"/>
      <c r="CO18" s="200" t="s">
        <v>250</v>
      </c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00"/>
      <c r="DC18" s="200"/>
      <c r="DD18" s="201"/>
    </row>
    <row r="19" spans="1:108" ht="13.5" customHeight="1">
      <c r="A19" s="162" t="s">
        <v>250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3"/>
      <c r="AB19" s="164"/>
      <c r="AC19" s="165"/>
      <c r="AD19" s="165"/>
      <c r="AE19" s="165"/>
      <c r="AF19" s="165"/>
      <c r="AG19" s="165"/>
      <c r="AH19" s="165" t="s">
        <v>250</v>
      </c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200" t="s">
        <v>250</v>
      </c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 t="s">
        <v>250</v>
      </c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0"/>
      <c r="CL19" s="200"/>
      <c r="CM19" s="200"/>
      <c r="CN19" s="200"/>
      <c r="CO19" s="200" t="s">
        <v>250</v>
      </c>
      <c r="CP19" s="200"/>
      <c r="CQ19" s="200"/>
      <c r="CR19" s="200"/>
      <c r="CS19" s="200"/>
      <c r="CT19" s="200"/>
      <c r="CU19" s="200"/>
      <c r="CV19" s="200"/>
      <c r="CW19" s="200"/>
      <c r="CX19" s="200"/>
      <c r="CY19" s="200"/>
      <c r="CZ19" s="200"/>
      <c r="DA19" s="200"/>
      <c r="DB19" s="200"/>
      <c r="DC19" s="200"/>
      <c r="DD19" s="201"/>
    </row>
    <row r="20" spans="1:108" ht="13.5" customHeight="1">
      <c r="A20" s="162" t="s">
        <v>250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3"/>
      <c r="AB20" s="164"/>
      <c r="AC20" s="165"/>
      <c r="AD20" s="165"/>
      <c r="AE20" s="165"/>
      <c r="AF20" s="165"/>
      <c r="AG20" s="165"/>
      <c r="AH20" s="165" t="s">
        <v>250</v>
      </c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200" t="s">
        <v>250</v>
      </c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 t="s">
        <v>250</v>
      </c>
      <c r="BZ20" s="200"/>
      <c r="CA20" s="200"/>
      <c r="CB20" s="200"/>
      <c r="CC20" s="200"/>
      <c r="CD20" s="200"/>
      <c r="CE20" s="200"/>
      <c r="CF20" s="200"/>
      <c r="CG20" s="200"/>
      <c r="CH20" s="200"/>
      <c r="CI20" s="200"/>
      <c r="CJ20" s="200"/>
      <c r="CK20" s="200"/>
      <c r="CL20" s="200"/>
      <c r="CM20" s="200"/>
      <c r="CN20" s="200"/>
      <c r="CO20" s="200" t="s">
        <v>250</v>
      </c>
      <c r="CP20" s="200"/>
      <c r="CQ20" s="200"/>
      <c r="CR20" s="200"/>
      <c r="CS20" s="200"/>
      <c r="CT20" s="200"/>
      <c r="CU20" s="200"/>
      <c r="CV20" s="200"/>
      <c r="CW20" s="200"/>
      <c r="CX20" s="200"/>
      <c r="CY20" s="200"/>
      <c r="CZ20" s="200"/>
      <c r="DA20" s="200"/>
      <c r="DB20" s="200"/>
      <c r="DC20" s="200"/>
      <c r="DD20" s="201"/>
    </row>
    <row r="21" spans="1:108" s="14" customFormat="1" ht="23.25" customHeight="1">
      <c r="A21" s="204" t="s">
        <v>150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5"/>
      <c r="AB21" s="164" t="s">
        <v>305</v>
      </c>
      <c r="AC21" s="165"/>
      <c r="AD21" s="165"/>
      <c r="AE21" s="165"/>
      <c r="AF21" s="165"/>
      <c r="AG21" s="165"/>
      <c r="AH21" s="165" t="s">
        <v>148</v>
      </c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200" t="s">
        <v>250</v>
      </c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 t="s">
        <v>250</v>
      </c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 t="s">
        <v>250</v>
      </c>
      <c r="CP21" s="200"/>
      <c r="CQ21" s="200"/>
      <c r="CR21" s="200"/>
      <c r="CS21" s="200"/>
      <c r="CT21" s="200"/>
      <c r="CU21" s="200"/>
      <c r="CV21" s="200"/>
      <c r="CW21" s="200"/>
      <c r="CX21" s="200"/>
      <c r="CY21" s="200"/>
      <c r="CZ21" s="200"/>
      <c r="DA21" s="200"/>
      <c r="DB21" s="200"/>
      <c r="DC21" s="200"/>
      <c r="DD21" s="201"/>
    </row>
    <row r="22" spans="1:108" s="14" customFormat="1" ht="12.75" customHeight="1">
      <c r="A22" s="190" t="s">
        <v>304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1"/>
      <c r="AB22" s="168"/>
      <c r="AC22" s="169"/>
      <c r="AD22" s="169"/>
      <c r="AE22" s="169"/>
      <c r="AF22" s="169"/>
      <c r="AG22" s="170"/>
      <c r="AH22" s="174" t="s">
        <v>250</v>
      </c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70"/>
      <c r="BC22" s="178" t="s">
        <v>250</v>
      </c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92"/>
      <c r="BY22" s="178" t="s">
        <v>250</v>
      </c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92"/>
      <c r="CO22" s="178" t="s">
        <v>250</v>
      </c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80"/>
    </row>
    <row r="23" spans="1:108" s="14" customFormat="1" ht="13.5" customHeight="1">
      <c r="A23" s="202" t="s">
        <v>250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3"/>
      <c r="AB23" s="171"/>
      <c r="AC23" s="172"/>
      <c r="AD23" s="172"/>
      <c r="AE23" s="172"/>
      <c r="AF23" s="172"/>
      <c r="AG23" s="173"/>
      <c r="AH23" s="175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3"/>
      <c r="BC23" s="181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93"/>
      <c r="BY23" s="181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93"/>
      <c r="CO23" s="181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3"/>
    </row>
    <row r="24" spans="1:108" s="14" customFormat="1" ht="13.5" customHeight="1">
      <c r="A24" s="162" t="s">
        <v>250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3"/>
      <c r="AB24" s="164"/>
      <c r="AC24" s="165"/>
      <c r="AD24" s="165"/>
      <c r="AE24" s="165"/>
      <c r="AF24" s="165"/>
      <c r="AG24" s="165"/>
      <c r="AH24" s="165" t="s">
        <v>250</v>
      </c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200" t="s">
        <v>250</v>
      </c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 t="s">
        <v>250</v>
      </c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 t="s">
        <v>250</v>
      </c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1"/>
    </row>
    <row r="25" spans="1:108" s="14" customFormat="1" ht="13.5" customHeight="1">
      <c r="A25" s="162" t="s">
        <v>250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3"/>
      <c r="AB25" s="164"/>
      <c r="AC25" s="165"/>
      <c r="AD25" s="165"/>
      <c r="AE25" s="165"/>
      <c r="AF25" s="165"/>
      <c r="AG25" s="165"/>
      <c r="AH25" s="165" t="s">
        <v>250</v>
      </c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200" t="s">
        <v>250</v>
      </c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 t="s">
        <v>250</v>
      </c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 t="s">
        <v>250</v>
      </c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1"/>
    </row>
    <row r="26" spans="1:108" s="14" customFormat="1" ht="13.5" customHeight="1">
      <c r="A26" s="162" t="s">
        <v>250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3"/>
      <c r="AB26" s="164"/>
      <c r="AC26" s="165"/>
      <c r="AD26" s="165"/>
      <c r="AE26" s="165"/>
      <c r="AF26" s="165"/>
      <c r="AG26" s="165"/>
      <c r="AH26" s="165" t="s">
        <v>250</v>
      </c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200" t="s">
        <v>250</v>
      </c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 t="s">
        <v>250</v>
      </c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0"/>
      <c r="CL26" s="200"/>
      <c r="CM26" s="200"/>
      <c r="CN26" s="200"/>
      <c r="CO26" s="200" t="s">
        <v>250</v>
      </c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1"/>
    </row>
    <row r="27" spans="1:108" s="14" customFormat="1" ht="13.5" customHeight="1">
      <c r="A27" s="162" t="s">
        <v>250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3"/>
      <c r="AB27" s="164"/>
      <c r="AC27" s="165"/>
      <c r="AD27" s="165"/>
      <c r="AE27" s="165"/>
      <c r="AF27" s="165"/>
      <c r="AG27" s="165"/>
      <c r="AH27" s="165" t="s">
        <v>250</v>
      </c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200" t="s">
        <v>250</v>
      </c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 t="s">
        <v>250</v>
      </c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0"/>
      <c r="CL27" s="200"/>
      <c r="CM27" s="200"/>
      <c r="CN27" s="200"/>
      <c r="CO27" s="200" t="s">
        <v>250</v>
      </c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0"/>
      <c r="DB27" s="200"/>
      <c r="DC27" s="200"/>
      <c r="DD27" s="201"/>
    </row>
    <row r="28" spans="1:108" s="14" customFormat="1" ht="13.5" customHeight="1">
      <c r="A28" s="207" t="s">
        <v>306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8"/>
      <c r="AB28" s="164" t="s">
        <v>307</v>
      </c>
      <c r="AC28" s="165"/>
      <c r="AD28" s="165"/>
      <c r="AE28" s="165"/>
      <c r="AF28" s="165"/>
      <c r="AG28" s="165"/>
      <c r="AH28" s="165" t="s">
        <v>308</v>
      </c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206">
        <f>BC29+BC31</f>
        <v>1424053.3800000027</v>
      </c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6">
        <f>BY29+BY31</f>
        <v>-199711.6000000001</v>
      </c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206">
        <f>BC28-BY28</f>
        <v>1623764.9800000028</v>
      </c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1"/>
    </row>
    <row r="29" spans="1:108" s="14" customFormat="1" ht="23.25" customHeight="1">
      <c r="A29" s="204" t="s">
        <v>352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5"/>
      <c r="AB29" s="164" t="s">
        <v>309</v>
      </c>
      <c r="AC29" s="165"/>
      <c r="AD29" s="165"/>
      <c r="AE29" s="165"/>
      <c r="AF29" s="165"/>
      <c r="AG29" s="165"/>
      <c r="AH29" s="165" t="s">
        <v>310</v>
      </c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206">
        <f>-стр1!BB14</f>
        <v>-54554000</v>
      </c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6">
        <v>-3461032.41</v>
      </c>
      <c r="BZ29" s="200"/>
      <c r="CA29" s="200"/>
      <c r="CB29" s="200"/>
      <c r="CC29" s="200"/>
      <c r="CD29" s="200"/>
      <c r="CE29" s="200"/>
      <c r="CF29" s="200"/>
      <c r="CG29" s="200"/>
      <c r="CH29" s="200"/>
      <c r="CI29" s="200"/>
      <c r="CJ29" s="200"/>
      <c r="CK29" s="200"/>
      <c r="CL29" s="200"/>
      <c r="CM29" s="200"/>
      <c r="CN29" s="200"/>
      <c r="CO29" s="200" t="s">
        <v>299</v>
      </c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0"/>
      <c r="DB29" s="200"/>
      <c r="DC29" s="200"/>
      <c r="DD29" s="201"/>
    </row>
    <row r="30" spans="1:108" s="14" customFormat="1" ht="13.5" customHeight="1">
      <c r="A30" s="162" t="s">
        <v>250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3"/>
      <c r="AB30" s="164"/>
      <c r="AC30" s="165"/>
      <c r="AD30" s="165"/>
      <c r="AE30" s="165"/>
      <c r="AF30" s="165"/>
      <c r="AG30" s="165"/>
      <c r="AH30" s="165" t="s">
        <v>250</v>
      </c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200" t="s">
        <v>250</v>
      </c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 t="s">
        <v>250</v>
      </c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0"/>
      <c r="CL30" s="200"/>
      <c r="CM30" s="200"/>
      <c r="CN30" s="200"/>
      <c r="CO30" s="200" t="s">
        <v>299</v>
      </c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1"/>
    </row>
    <row r="31" spans="1:108" s="14" customFormat="1" ht="23.25" customHeight="1">
      <c r="A31" s="209" t="s">
        <v>353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10"/>
      <c r="AB31" s="164" t="s">
        <v>311</v>
      </c>
      <c r="AC31" s="165"/>
      <c r="AD31" s="165"/>
      <c r="AE31" s="165"/>
      <c r="AF31" s="165"/>
      <c r="AG31" s="165"/>
      <c r="AH31" s="165" t="s">
        <v>312</v>
      </c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206">
        <f>стр2!AT7</f>
        <v>55978053.38</v>
      </c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6">
        <v>3261320.81</v>
      </c>
      <c r="BZ31" s="200"/>
      <c r="CA31" s="200"/>
      <c r="CB31" s="200"/>
      <c r="CC31" s="200"/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 t="s">
        <v>299</v>
      </c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1"/>
    </row>
    <row r="32" spans="1:108" ht="14.25" customHeight="1" thickBot="1">
      <c r="A32" s="215" t="s">
        <v>250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6"/>
      <c r="AB32" s="217"/>
      <c r="AC32" s="218"/>
      <c r="AD32" s="218"/>
      <c r="AE32" s="218"/>
      <c r="AF32" s="218"/>
      <c r="AG32" s="218"/>
      <c r="AH32" s="218" t="s">
        <v>250</v>
      </c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1" t="s">
        <v>250</v>
      </c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/>
      <c r="BY32" s="211" t="s">
        <v>250</v>
      </c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1"/>
      <c r="CL32" s="211"/>
      <c r="CM32" s="211"/>
      <c r="CN32" s="211"/>
      <c r="CO32" s="211" t="s">
        <v>299</v>
      </c>
      <c r="CP32" s="211"/>
      <c r="CQ32" s="211"/>
      <c r="CR32" s="211"/>
      <c r="CS32" s="211"/>
      <c r="CT32" s="211"/>
      <c r="CU32" s="211"/>
      <c r="CV32" s="211"/>
      <c r="CW32" s="211"/>
      <c r="CX32" s="211"/>
      <c r="CY32" s="211"/>
      <c r="CZ32" s="211"/>
      <c r="DA32" s="211"/>
      <c r="DB32" s="211"/>
      <c r="DC32" s="211"/>
      <c r="DD32" s="212"/>
    </row>
    <row r="33" spans="1:108" ht="14.2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</row>
    <row r="34" spans="29:32" ht="16.5" customHeight="1">
      <c r="AC34" s="10"/>
      <c r="AD34" s="10"/>
      <c r="AE34" s="10"/>
      <c r="AF34" s="10"/>
    </row>
    <row r="35" spans="1:66" s="1" customFormat="1" ht="12.75">
      <c r="A35" s="1" t="s">
        <v>313</v>
      </c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I35" s="214" t="s">
        <v>125</v>
      </c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</row>
    <row r="36" spans="15:66" s="1" customFormat="1" ht="12.75">
      <c r="O36" s="219" t="s">
        <v>314</v>
      </c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I36" s="219" t="s">
        <v>315</v>
      </c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</row>
    <row r="37" s="1" customFormat="1" ht="20.25" customHeight="1"/>
    <row r="38" s="1" customFormat="1" ht="12.75">
      <c r="A38" s="1" t="s">
        <v>316</v>
      </c>
    </row>
    <row r="39" spans="1:78" s="1" customFormat="1" ht="12.75">
      <c r="A39" s="1" t="s">
        <v>317</v>
      </c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U39" s="214" t="s">
        <v>318</v>
      </c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</row>
    <row r="40" spans="27:78" s="1" customFormat="1" ht="12.75">
      <c r="AA40" s="219" t="s">
        <v>314</v>
      </c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U40" s="219" t="s">
        <v>315</v>
      </c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19"/>
      <c r="BR40" s="219"/>
      <c r="BS40" s="219"/>
      <c r="BT40" s="219"/>
      <c r="BU40" s="219"/>
      <c r="BV40" s="219"/>
      <c r="BW40" s="219"/>
      <c r="BX40" s="219"/>
      <c r="BY40" s="219"/>
      <c r="BZ40" s="219"/>
    </row>
    <row r="41" s="1" customFormat="1" ht="19.5" customHeight="1"/>
    <row r="42" spans="1:71" s="1" customFormat="1" ht="12.75">
      <c r="A42" s="1" t="s">
        <v>319</v>
      </c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N42" s="214" t="s">
        <v>320</v>
      </c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214"/>
    </row>
    <row r="43" spans="20:71" s="1" customFormat="1" ht="12.75">
      <c r="T43" s="219" t="s">
        <v>314</v>
      </c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N43" s="219" t="s">
        <v>315</v>
      </c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219"/>
      <c r="BO43" s="219"/>
      <c r="BP43" s="219"/>
      <c r="BQ43" s="219"/>
      <c r="BR43" s="219"/>
      <c r="BS43" s="219"/>
    </row>
    <row r="44" s="1" customFormat="1" ht="19.5" customHeight="1"/>
    <row r="45" spans="1:37" s="1" customFormat="1" ht="12.75">
      <c r="A45" s="221" t="s">
        <v>321</v>
      </c>
      <c r="B45" s="221"/>
      <c r="C45" s="223" t="s">
        <v>90</v>
      </c>
      <c r="D45" s="223"/>
      <c r="E45" s="223"/>
      <c r="F45" s="223"/>
      <c r="G45" s="223"/>
      <c r="H45" s="224" t="s">
        <v>321</v>
      </c>
      <c r="I45" s="224"/>
      <c r="J45" s="220" t="s">
        <v>189</v>
      </c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1">
        <v>2015</v>
      </c>
      <c r="AD45" s="221"/>
      <c r="AE45" s="221"/>
      <c r="AF45" s="221"/>
      <c r="AG45" s="221"/>
      <c r="AH45" s="222"/>
      <c r="AI45" s="222"/>
      <c r="AJ45" s="11"/>
      <c r="AK45" s="1" t="s">
        <v>322</v>
      </c>
    </row>
    <row r="46" s="1" customFormat="1" ht="12.75">
      <c r="J46" s="11"/>
    </row>
    <row r="47" s="1" customFormat="1" ht="12.75"/>
  </sheetData>
  <sheetProtection/>
  <mergeCells count="184">
    <mergeCell ref="J45:AB45"/>
    <mergeCell ref="AC45:AG45"/>
    <mergeCell ref="A45:B45"/>
    <mergeCell ref="T43:AK43"/>
    <mergeCell ref="AH45:AI45"/>
    <mergeCell ref="C45:G45"/>
    <mergeCell ref="H45:I45"/>
    <mergeCell ref="AN43:BS43"/>
    <mergeCell ref="AA40:AR40"/>
    <mergeCell ref="AU40:BZ40"/>
    <mergeCell ref="T42:AK42"/>
    <mergeCell ref="AN42:BS42"/>
    <mergeCell ref="O36:AF36"/>
    <mergeCell ref="AI36:BN36"/>
    <mergeCell ref="AA39:AR39"/>
    <mergeCell ref="AU39:BZ39"/>
    <mergeCell ref="O35:AF35"/>
    <mergeCell ref="AI35:BN35"/>
    <mergeCell ref="A32:AA32"/>
    <mergeCell ref="AB32:AG32"/>
    <mergeCell ref="AH32:BB32"/>
    <mergeCell ref="BC32:BX32"/>
    <mergeCell ref="A30:AA30"/>
    <mergeCell ref="AB30:AG30"/>
    <mergeCell ref="A31:AA31"/>
    <mergeCell ref="AB31:AG31"/>
    <mergeCell ref="BY32:CN32"/>
    <mergeCell ref="CO32:DD32"/>
    <mergeCell ref="CO29:DD29"/>
    <mergeCell ref="AH31:BB31"/>
    <mergeCell ref="BC31:BX31"/>
    <mergeCell ref="AH30:BB30"/>
    <mergeCell ref="BC30:BX30"/>
    <mergeCell ref="BY31:CN31"/>
    <mergeCell ref="CO31:DD31"/>
    <mergeCell ref="A28:AA28"/>
    <mergeCell ref="AB28:AG28"/>
    <mergeCell ref="AH28:BB28"/>
    <mergeCell ref="BC28:BX28"/>
    <mergeCell ref="BY30:CN30"/>
    <mergeCell ref="CO30:DD30"/>
    <mergeCell ref="A29:AA29"/>
    <mergeCell ref="AB29:AG29"/>
    <mergeCell ref="CO28:DD28"/>
    <mergeCell ref="BY29:CN29"/>
    <mergeCell ref="CO24:DD24"/>
    <mergeCell ref="BY25:CN25"/>
    <mergeCell ref="CO25:DD25"/>
    <mergeCell ref="AH29:BB29"/>
    <mergeCell ref="BC29:BX29"/>
    <mergeCell ref="A27:AA27"/>
    <mergeCell ref="AB27:AG27"/>
    <mergeCell ref="AH27:BB27"/>
    <mergeCell ref="BC27:BX27"/>
    <mergeCell ref="BY28:CN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CO21:DD21"/>
    <mergeCell ref="AB21:AG21"/>
    <mergeCell ref="AH21:BB21"/>
    <mergeCell ref="CO22:DD23"/>
    <mergeCell ref="BC22:BX23"/>
    <mergeCell ref="BC21:BX21"/>
    <mergeCell ref="BY22:CN23"/>
    <mergeCell ref="A24:AA24"/>
    <mergeCell ref="AB24:AG24"/>
    <mergeCell ref="AH24:BB24"/>
    <mergeCell ref="BC24:BX24"/>
    <mergeCell ref="AB26:AG26"/>
    <mergeCell ref="BY20:CN20"/>
    <mergeCell ref="BY21:CN21"/>
    <mergeCell ref="BC26:BX26"/>
    <mergeCell ref="BY24:CN24"/>
    <mergeCell ref="A20:AA20"/>
    <mergeCell ref="CO18:DD18"/>
    <mergeCell ref="CO19:DD19"/>
    <mergeCell ref="BC19:BX19"/>
    <mergeCell ref="BC18:BX18"/>
    <mergeCell ref="BY19:CN19"/>
    <mergeCell ref="A23:AA23"/>
    <mergeCell ref="A21:AA21"/>
    <mergeCell ref="A22:AA22"/>
    <mergeCell ref="AB22:AG23"/>
    <mergeCell ref="CO20:DD20"/>
    <mergeCell ref="AB20:AG20"/>
    <mergeCell ref="AH20:BB20"/>
    <mergeCell ref="BC20:BX20"/>
    <mergeCell ref="AH22:BB23"/>
    <mergeCell ref="BY18:CN18"/>
    <mergeCell ref="AB19:AG19"/>
    <mergeCell ref="AH19:BB19"/>
    <mergeCell ref="A19:AA19"/>
    <mergeCell ref="AH16:BB16"/>
    <mergeCell ref="A17:AA17"/>
    <mergeCell ref="AB17:AG17"/>
    <mergeCell ref="AH17:BB17"/>
    <mergeCell ref="BY17:CN17"/>
    <mergeCell ref="CO17:DD17"/>
    <mergeCell ref="A15:AA15"/>
    <mergeCell ref="A16:AA16"/>
    <mergeCell ref="BY15:CN15"/>
    <mergeCell ref="CO15:DD15"/>
    <mergeCell ref="BY16:CN16"/>
    <mergeCell ref="CO16:DD16"/>
    <mergeCell ref="BC17:BX17"/>
    <mergeCell ref="BY13:CN13"/>
    <mergeCell ref="BC16:BX16"/>
    <mergeCell ref="AB15:AG15"/>
    <mergeCell ref="AH15:BB15"/>
    <mergeCell ref="BC15:BX15"/>
    <mergeCell ref="AB16:AG16"/>
    <mergeCell ref="AB14:AG14"/>
    <mergeCell ref="AH14:BB14"/>
    <mergeCell ref="BC14:BX14"/>
    <mergeCell ref="AB13:AG13"/>
    <mergeCell ref="AH13:BB13"/>
    <mergeCell ref="BC13:BX13"/>
    <mergeCell ref="A9:AA9"/>
    <mergeCell ref="A10:AA10"/>
    <mergeCell ref="AB10:AG10"/>
    <mergeCell ref="AH10:BB10"/>
    <mergeCell ref="A11:AA11"/>
    <mergeCell ref="AB11:AG11"/>
    <mergeCell ref="AH11:BB11"/>
    <mergeCell ref="BC11:BX11"/>
    <mergeCell ref="BY8:CN9"/>
    <mergeCell ref="CO11:DD11"/>
    <mergeCell ref="A12:AA12"/>
    <mergeCell ref="AB12:AG12"/>
    <mergeCell ref="AH12:BB12"/>
    <mergeCell ref="BY11:CN11"/>
    <mergeCell ref="CO12:DD12"/>
    <mergeCell ref="BY14:CN14"/>
    <mergeCell ref="CO14:DD14"/>
    <mergeCell ref="CO13:DD13"/>
    <mergeCell ref="BC12:BX12"/>
    <mergeCell ref="BY12:CN12"/>
    <mergeCell ref="CO8:DD9"/>
    <mergeCell ref="BC10:BX10"/>
    <mergeCell ref="BY10:CN10"/>
    <mergeCell ref="CO10:DD10"/>
    <mergeCell ref="BC8:BX9"/>
    <mergeCell ref="AH6:BB7"/>
    <mergeCell ref="BY6:CN7"/>
    <mergeCell ref="BC6:BX7"/>
    <mergeCell ref="A7:AA7"/>
    <mergeCell ref="A5:AA5"/>
    <mergeCell ref="AB5:AG5"/>
    <mergeCell ref="BY5:CN5"/>
    <mergeCell ref="AH5:BB5"/>
    <mergeCell ref="AH3:BB3"/>
    <mergeCell ref="A3:AA3"/>
    <mergeCell ref="AB3:AG3"/>
    <mergeCell ref="CO3:DD3"/>
    <mergeCell ref="BY3:CN3"/>
    <mergeCell ref="BC3:BX3"/>
    <mergeCell ref="AH4:BB4"/>
    <mergeCell ref="BY4:CN4"/>
    <mergeCell ref="BC4:BX4"/>
    <mergeCell ref="CO4:DD4"/>
    <mergeCell ref="A14:AA14"/>
    <mergeCell ref="CO6:DD7"/>
    <mergeCell ref="BC5:BX5"/>
    <mergeCell ref="CO5:DD5"/>
    <mergeCell ref="A6:AA6"/>
    <mergeCell ref="AB6:AG7"/>
    <mergeCell ref="A2:DD2"/>
    <mergeCell ref="A4:AA4"/>
    <mergeCell ref="A18:AA18"/>
    <mergeCell ref="AB18:AG18"/>
    <mergeCell ref="AH18:BB18"/>
    <mergeCell ref="A13:AA13"/>
    <mergeCell ref="A8:AA8"/>
    <mergeCell ref="AB8:AG9"/>
    <mergeCell ref="AH8:BB9"/>
    <mergeCell ref="AB4:AG4"/>
  </mergeCells>
  <printOptions/>
  <pageMargins left="0.7875" right="0.39375" top="0.5902777777777778" bottom="0.39375" header="0.19652777777777777" footer="0.5118055555555556"/>
  <pageSetup horizontalDpi="300" verticalDpi="300" orientation="portrait" paperSize="9" scale="82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2015-02-06T08:14:07Z</cp:lastPrinted>
  <dcterms:created xsi:type="dcterms:W3CDTF">2010-02-04T12:03:32Z</dcterms:created>
  <dcterms:modified xsi:type="dcterms:W3CDTF">2015-02-28T23:03:55Z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