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36" windowWidth="15480" windowHeight="8190" activeTab="1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'стр1'!$A$1:$DA$100</definedName>
    <definedName name="_xlnm.Print_Area" localSheetId="1">'стр2'!$A$1:$CG$69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R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<sst xmlns="http://schemas.openxmlformats.org/spreadsheetml/2006/main" count="622" uniqueCount="355">
  <si>
    <t>увеличение остатков средств, всего</t>
  </si>
  <si>
    <t>уменьшение остатков средств, всего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</si>
  <si>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</si>
  <si>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</si>
  <si>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182 1 06 06043 10 4000 110</t>
  </si>
  <si>
    <t>2016 г.</t>
  </si>
  <si>
    <t>951 0102 8810000110 129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</si>
  <si>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</si>
  <si>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</si>
  <si>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951 0309 0210028030 244</t>
  </si>
  <si>
    <t>Мероприятия по организации общественного порядка и обеспечения безопасности в рамках  
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 (Прочая закупка товаров, работ и услуг для обеспечения государственных (муниципальных) нужд)</t>
  </si>
  <si>
    <t>951 0309 0310028040 244</t>
  </si>
  <si>
    <t xml:space="preserve"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
на водных объектах» (Прочая закупка товаров, работ и услуг для обеспечения государственных </t>
  </si>
  <si>
    <t>951 0309 0320028230 244</t>
  </si>
  <si>
    <t>Мероприятия по обеспечению защиты населения от чрезвычайных ситуаций в рамках подпрограммы 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(Прочая закупка товаров, работ и услуг для обеспечения государственных (муниципальных) нужд)</t>
  </si>
  <si>
    <t>951 0309 9990087010 540</t>
  </si>
  <si>
    <t>951 0406 0330028300 244</t>
  </si>
  <si>
    <t>Мероприятия по обеспечению защиты населения на воде в рамках подпрограммы «Обеспечение 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
безопасности людей на водных объектах» (Прочая закупка товаров, работ и услуг для обеспечения государственных (муниципальных) нужд)</t>
  </si>
  <si>
    <t>951 0409 0810028110 244</t>
  </si>
  <si>
    <t>Расходы на содержание автомобильных дорог общего пользования местного значения и  
искусственных сооружений на них в рамках подпрограммы «Развитие транспортной инфраструктуры Песчанокопского сельского поселения» муниципальной программы Песчанокопского сельского  поселения «Развитие транспортной системы» (Прочая закупка товаров, работ и услуг для обеспечения государственных (муниципальных) нужд)</t>
  </si>
  <si>
    <t>951 0409 0810073460 243</t>
  </si>
  <si>
    <t>Расходы на капитальный ремонт муниципальных объектов транспортной инфраструктуры в рамках подпрограммы Песчанокопского сельского поселения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(Закупка товаров, работ, услуг в целях капитального ремонта государственного (муниципального) имущества)</t>
  </si>
  <si>
    <t>951 0409 0810073510 244</t>
  </si>
  <si>
    <t>Расходы на ремонт и содержание автомобильных дорог общего пользования местного значения в  рамках подпрограммы Песчанокопского сельского поселения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
работ и услуг для обеспечения государственных (муниципальных) нужд)</t>
  </si>
  <si>
    <t>951 0501 1330028370 244</t>
  </si>
  <si>
    <t>Расходы на текущий ремонт жилых домов находящихся в муниципальной собственности  
Администрации Песчанокопского сельского поселения в рамках подпрограммы «Оказание мер государственной поддержки в улучшении жилищных условий отдельным категориям граждан» муниципальной программы Песчанокопского сельского поселения «Обеспечение доступным и комфортным жильем населения». (Прочая закупка товаров, работ и услуг для обеспечения государственных (муниципальных) нужд)</t>
  </si>
  <si>
    <t>951 0502 0110028190 244</t>
  </si>
  <si>
    <t>951 0502 0110028180 244</t>
  </si>
  <si>
    <t>Расходы на ремонт и обслуживание объектов газоснабжения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</si>
  <si>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951 0503 0130028410 244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</si>
  <si>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
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</si>
  <si>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ремонт и обслуживание объектов водоснабжения, развитие коммунальной  
инфраструктуры, повышение качества водоснабжения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</si>
  <si>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951 0503 0110028200 244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</si>
  <si>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</t>
  </si>
  <si>
    <t>951 0503 0130028420 244</t>
  </si>
  <si>
    <t>951 0503 0130028430 244</t>
  </si>
  <si>
    <t>Расходы на осуществление мероприятий по организации и содержанию мест захоронения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</si>
  <si>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</si>
  <si>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 для обеспечения государственных (муниципальных) нужд)</t>
  </si>
  <si>
    <t>951 0707 1110028500 244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</si>
  <si>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 и туризма» (Субсидии бюджетным 
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</si>
  <si>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951 0801 0410000590 611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</si>
  <si>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 Песчанокопского сельского поселения «Развитие культуры и туризма» (Субсидии бюджетным 
учреждениям на иные цели)</t>
  </si>
  <si>
    <t>951 0801 0410000590 612</t>
  </si>
  <si>
    <t>951 1001 1210028480 321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</si>
  <si>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«Совершенствование системы 
социальной поддержки отдельных категорий граждан» муниципальной программы Песчанокопского сельского поселения «Социальная поддержка граждан» (Пособия, компенсации и иные социальные 
выплаты гражданам, кроме публичных нормативных обязательств)</t>
  </si>
  <si>
    <t>951 1101 0610028080 244</t>
  </si>
  <si>
    <t xml:space="preserve"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2014-2020 годы» муниципальной программы Песчанокопского сельского поселения «Развитие физической культуры и спорта» (Прочая закупка товаров, работ и услуг для обеспечения государственных </t>
  </si>
  <si>
    <t>,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</si>
  <si>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</si>
  <si>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</si>
  <si>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</si>
  <si>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</si>
  <si>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</si>
  <si>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</si>
  <si>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</si>
  <si>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</si>
  <si>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</si>
  <si>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</si>
  <si>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</si>
  <si>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</si>
  <si>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</si>
  <si>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</si>
  <si>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</si>
  <si>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</si>
  <si>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</si>
  <si>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</si>
  <si>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</si>
  <si>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</si>
  <si>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</si>
  <si>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Субсидии бюджетам субъектов Российской Федерации и муниципальных образований (межбюджетные субсидии)</t>
  </si>
  <si>
    <t>951 2 02 02000 00 0000 151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</si>
  <si>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</si>
  <si>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</si>
  <si>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</si>
  <si>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951 2 02 02089 10 0001 151</t>
  </si>
  <si>
    <t>Субвенции бюджетам субъектов Российской Федерации и муниципальных образований</t>
  </si>
  <si>
    <t>951 2 02 03000 00 0000 151</t>
  </si>
  <si>
    <t>Субвенции бюджетам на осуществление первичного воинского учета на территориях, где отсутствуют воинские комиссариаты</t>
  </si>
  <si>
    <t>951 2 02 03015 00 0000 151</t>
  </si>
  <si>
    <t>951 2 02 03015 10 0000 151</t>
  </si>
  <si>
    <t>Иные межбюджетные трансферты</t>
  </si>
  <si>
    <t>951 2 02 04000 00 0000 151</t>
  </si>
  <si>
    <t>Прочие межбюджетные трансферты, передаваемые бюджетам</t>
  </si>
  <si>
    <t>951 2 02 04999 00 0000 151</t>
  </si>
  <si>
    <t>951 2 02 04999 10 0000 151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</si>
  <si>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</si>
  <si>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</si>
  <si>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</si>
  <si>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</si>
  <si>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</si>
  <si>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</si>
  <si>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</si>
  <si>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</si>
  <si>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</si>
  <si>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</si>
  <si>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</si>
  <si>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</si>
  <si>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</si>
  <si>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</si>
  <si>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</si>
  <si>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</si>
  <si>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</si>
  <si>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</si>
  <si>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Руководитель</t>
  </si>
  <si>
    <t>(подпись)</t>
  </si>
  <si>
    <t>(расшифровка подписи)</t>
  </si>
  <si>
    <t>Начальник сектора экономики-</t>
  </si>
  <si>
    <t>и финансов</t>
  </si>
  <si>
    <t>Н.Г. Холодилина</t>
  </si>
  <si>
    <t>Главный бухгалтер</t>
  </si>
  <si>
    <t>Н.Н.Машкина</t>
  </si>
  <si>
    <t>"</t>
  </si>
  <si>
    <t>г.</t>
  </si>
  <si>
    <t>951 1 17 00000 00 0000 000</t>
  </si>
  <si>
    <t>ПРОЧИЕ НЕНАЛОГОВЫЕ ДОХОДЫ</t>
  </si>
  <si>
    <t>951 2 02 03024 10 0000 151</t>
  </si>
  <si>
    <t>Субвенции местным бюджетам на выполнение передаваемых полномочий субъектов Российской Федерации</t>
  </si>
  <si>
    <t>951 2 02 03024 00 0000 151</t>
  </si>
  <si>
    <t>951 1 11 05020 00 0000 120</t>
  </si>
  <si>
    <t>951 1 11 05025 10 0000 120</t>
  </si>
  <si>
    <t>182 1 01 02020 01 0000 110</t>
  </si>
  <si>
    <t>182 1 01 02030 01 0000 110</t>
  </si>
  <si>
    <t>182 1 01 02030 01 1000 110</t>
  </si>
  <si>
    <t>951 1 17 14000 00 0000 180</t>
  </si>
  <si>
    <t>182 1 06 06030 00 0000 110</t>
  </si>
  <si>
    <t>951 1 17 14030 10 0000 180</t>
  </si>
  <si>
    <t>Средства самообложения граждан</t>
  </si>
  <si>
    <t>182 1 01 02020 01 1000 110</t>
  </si>
  <si>
    <t>Акцизы по подакцизным товарам (продукции), производимым на территории Российской Федерации</t>
  </si>
  <si>
    <t>Источники финансирования дефицита бюджета - всего</t>
  </si>
  <si>
    <t xml:space="preserve">Расходы бюджета - всего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</si>
  <si>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</si>
  <si>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</si>
  <si>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</si>
  <si>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</si>
  <si>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</si>
  <si>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</si>
  <si>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</si>
  <si>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</si>
  <si>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</si>
  <si>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000 1 16 00000 00 0000 000</t>
  </si>
  <si>
    <t>182 1 05 03010 01 0000 110</t>
  </si>
  <si>
    <t xml:space="preserve">ШТРАФЫ, САНКЦИИ, ВОЗМЕЩЕНИЕ УЩЕРБА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</si>
  <si>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</si>
  <si>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</si>
  <si>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</si>
  <si>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</si>
  <si>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</si>
  <si>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</si>
  <si>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</si>
  <si>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</si>
  <si>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</si>
  <si>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</si>
  <si>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</si>
  <si>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</si>
  <si>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182 1 06 01030 10 4000 110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</si>
  <si>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</si>
  <si>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Земельный налог с физических лиц, обладающих земельным  
участком, расположенным в границах сельских поселений 
(прочие поступления)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</si>
  <si>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налога на имущество организаций и земельного налога)</t>
  </si>
  <si>
    <t>951 0104 8910000190 851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</si>
  <si>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прочих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</si>
  <si>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N:273-ЗС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</si>
  <si>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951 0104 9990087010 540</t>
  </si>
  <si>
    <t>Расходы на осуществление переданных полномочий по вопросам местного значения (Иные межбюджетные трансферты)</t>
  </si>
  <si>
    <t>Расходы на подготовку и проведение выборов в органы местного самоуправления в рамках иных непрограммных мероприятий непрограммного направления деятельности «Реализация иных функций Администрации Песчанокопского сельского поселения» (Специальные расходы)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</si>
  <si>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(Резервные средства)</t>
  </si>
  <si>
    <t>951 0111 9910090100 870</t>
  </si>
  <si>
    <t>951 0113 9910090100 244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</si>
  <si>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(Прочая закупка товаров, работ и услуг для обеспечения государственных (муниципальных) нужд)</t>
  </si>
  <si>
    <t>951 0113 9990021020 244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</si>
  <si>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
товаров, работ и услуг для обеспечения государственных (муниципальных) нужд)</t>
  </si>
  <si>
    <t>951 0113 9990022960 244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</si>
  <si>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 для обеспечения государственных (муниципальных) нужд)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</si>
  <si>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</si>
  <si>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</si>
  <si>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</si>
  <si>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</si>
  <si>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</si>
  <si>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</si>
  <si>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951 0102 8810000110 121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</si>
  <si>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(Иные выплаты персоналу государственных (муниципальных) органов, за исключением фонда оплаты труда)</t>
  </si>
  <si>
    <t>951 0102 8810000110 122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</si>
  <si>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</si>
  <si>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951 0104 0310028040 244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</si>
  <si>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
на водных объектах» (Прочая закупка товаров, работ и услуг для обеспечения государственных (муниципальных нужд)</t>
  </si>
  <si>
    <t>Мероприятия в сфере переподготовки и повышения квалификации муниципальных служащих в рамках подпрограммы «Профессиональная переподготовка и повышение квалификации муниципальных служащих» муниципальной программы Песчанокопского сельского поселения 
«Экономическое развитие и инновационная экономика» (Прочая закупка товаров, работ и услуг для обеспечения государственных (муниципальных) нужд)</t>
  </si>
  <si>
    <t>951 0104 0720028100 244</t>
  </si>
  <si>
    <t>951 0104 8910000110 121</t>
  </si>
  <si>
    <t xml:space="preserve">Уплата членских взносов в Совет муниципальных образований Ростовской области в рамках подпрограммы «Развитие муниципального управления и муниципальной службы» муниципальной программы Песчанокопского сельского поселения «Муниципальная политика» (Прочая закупка 
товаров, работ и услуг для обеспечения государственных (муниципальных) нужд)
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</si>
  <si>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
государственных (муниципальных) органов и взносы по обязательному социальному страхованию)</t>
  </si>
  <si>
    <t>951 0104 8910000110 122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</si>
  <si>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(Взносы по обязательному социальному страхованию на выплаты денежного содержания и иные выплаты 
работникам государственных (муниципальных) органов)</t>
  </si>
  <si>
    <t>951 0104 8910000110 129</t>
  </si>
  <si>
    <t>951 0104 8910000190 244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</si>
  <si>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</si>
  <si>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(Заработная плата)</t>
  </si>
  <si>
    <t>Ю.Г.Алисов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</si>
  <si>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</si>
  <si>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</si>
  <si>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</si>
  <si>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</si>
  <si>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</si>
  <si>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</si>
  <si>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</si>
  <si>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</si>
  <si>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</si>
  <si>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</si>
  <si>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</si>
  <si>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</si>
  <si>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</si>
  <si>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</si>
  <si>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</si>
  <si>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</si>
  <si>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</si>
  <si>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</si>
  <si>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182 1 01 02030 01 3000 110</t>
  </si>
  <si>
    <t>НАЛОГИ НА ТОВАРЫ (РАБОТЫ, УСЛУГИ), РЕАЛИЗУЕМЫЕ НА ТЕРРИТОРИИ РОССИЙСКОЙ ФЕДЕРАЦИИ</t>
  </si>
  <si>
    <t>100 1 03 02260 01 0000 110</t>
  </si>
  <si>
    <t>100 1 03 02250 01 0000 110</t>
  </si>
  <si>
    <t>100 1 03 02240 01 0000 110</t>
  </si>
  <si>
    <t>100 1 03 02230 01 0000 110</t>
  </si>
  <si>
    <t xml:space="preserve">100 1 03 00000 00 0000 000 </t>
  </si>
  <si>
    <t>100 1 03 02000 01 0000 110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</si>
  <si>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</si>
  <si>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</si>
  <si>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</si>
  <si>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</si>
  <si>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</si>
  <si>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</si>
  <si>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</si>
  <si>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</si>
  <si>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</si>
  <si>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</si>
  <si>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</si>
  <si>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</si>
  <si>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</si>
  <si>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</si>
  <si>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951 1 11 07015 10 0000 120</t>
  </si>
  <si>
    <t>Платежи от государственных и муниципальных унитарных предприятий</t>
  </si>
  <si>
    <t>951 1 11 07000 00 0000 120</t>
  </si>
  <si>
    <t>951 1 11 07010 00 0000 120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</si>
  <si>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</si>
  <si>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</si>
  <si>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</si>
  <si>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</si>
  <si>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</si>
  <si>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</si>
  <si>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</si>
  <si>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</si>
  <si>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</si>
  <si>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</si>
  <si>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</si>
  <si>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</si>
  <si>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</si>
  <si>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</si>
  <si>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</si>
  <si>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</si>
  <si>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</si>
  <si>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</si>
  <si>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</si>
  <si>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</si>
  <si>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</si>
  <si>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</si>
  <si>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</si>
  <si>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</si>
  <si>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</si>
  <si>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</si>
  <si>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 xml:space="preserve">   000 1 16 90000 00 0000 140   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</si>
  <si>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</si>
  <si>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</si>
  <si>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</si>
  <si>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поступления от денежных взысканий (штрафов) и 
 иных сумм в возмещение ущерба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</si>
  <si>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</si>
  <si>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</si>
  <si>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</si>
  <si>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</si>
  <si>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</si>
  <si>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 унитарных предприятий, созданных сельскими поселениями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</si>
  <si>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</si>
  <si>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</si>
  <si>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</si>
  <si>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Прочие межбюджетные трансферты, передаваемые бюджетам сельских поселений</t>
  </si>
  <si>
    <t>Периодичность: месячная, квартальная, годовая</t>
  </si>
  <si>
    <t>Доходы бюджета -всего</t>
  </si>
  <si>
    <t>182 1 01 02030 01 2100 110</t>
  </si>
  <si>
    <t>182 1 06 06043 10 3000 110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</si>
  <si>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</si>
  <si>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</si>
  <si>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Земельный налог с физических лиц, обладающих земельным  
участком, расположенным в границах сельских поселений 
(суммы денедных взысканий (штрафов) по соответствующему платежу согласно законодательсту Российской Федерации)
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</si>
  <si>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(Иные выплаты персоналу государственных (муниципальных) органов, за исключением фонда оплаты труда)</t>
  </si>
  <si>
    <t>951 0104 8910000190 122</t>
  </si>
  <si>
    <t>951 0104 8910000190 852</t>
  </si>
  <si>
    <t>951 0409 08100S3460 243</t>
  </si>
  <si>
    <t>Расходы на капитальный ремонт муниципальных объектов транспортной инфраструктуры в рамках подпрограммы Песчанокопского сельского поселения «Развитие транспортной инфраструктуры Песчанокопского сельского поселения» муниципальной программы Песчанокопского сельского поселения "Развитие транспортной системы" (Закуика товаров, работ,услуг в целях капитального ремонта государственного (муниципального) имущества)</t>
  </si>
  <si>
    <t>951 0409 08100S3510 244</t>
  </si>
  <si>
    <t>Расходы на ремонт и содержание автомобильных дорог общего пользования местного значения в рамках подпрограммы Песчанокопского сельского поселения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</t>
  </si>
  <si>
    <t>951 0502 0110028400 244</t>
  </si>
  <si>
    <t>951 0502 0120028290 244</t>
  </si>
  <si>
    <t>Расходы на изготовление проектно-сметной документации по реконструкции очистных сооружений в рамках подпрограммы "Модернизация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населения"(Прочая 
закупка товаров, работ и услуг для обеспечения государственных (муниципальных) нужд)</t>
  </si>
  <si>
    <t>Расходы на предоставление неисключительных прав использования Портала-программного обеспечения  интернет-сайта в рамках подпрограммы "Организация капитального ремонта общего имущества многоквартильных домов на 2014-2020 годы"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</si>
  <si>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951 1 13 02995 10 0000 130</t>
  </si>
  <si>
    <t>951 0104 8910000190 853</t>
  </si>
  <si>
    <t>951 0113 9910090100 321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</si>
  <si>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 иных платежей)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</si>
  <si>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(Пособия, компенсации и иные социальные выплаты гражданам, кроме публичных нормативных обязательств)</t>
  </si>
  <si>
    <t>ДОХОДЫ ОТ ОКАЗАНИЯ ПЛАТНЫХ УСЛУГ (РАБОТ) И КОМПЕНСАЦИИ ЗАТРАТ ГОСУДАРСТВА</t>
  </si>
  <si>
    <t>951 1 13 00000 00 0000 000</t>
  </si>
  <si>
    <t>Доходы от компенскации затрат государства</t>
  </si>
  <si>
    <t>Прочие доходы от компенскации затрат государства</t>
  </si>
  <si>
    <t>Прочие доходы от компенскации затрат бюджетов сельских поселений</t>
  </si>
  <si>
    <t>951 1 13 02990 00 0000 130</t>
  </si>
  <si>
    <t>951 1 13 02000 00 0000 130</t>
  </si>
  <si>
    <t>951 0107 9990090350 880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</si>
  <si>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</si>
  <si>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</si>
  <si>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Единый сельскохозяйственный налог (пени по соответствующему платежу)</t>
  </si>
  <si>
    <t>182 1 05 03010 01 2100 110</t>
  </si>
  <si>
    <t xml:space="preserve">   000 1 16 51000 02 0000 140  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</si>
  <si>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</si>
  <si>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</si>
  <si>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951 0104 1510028490 853</t>
  </si>
  <si>
    <t>951 0113 9990099990 244</t>
  </si>
  <si>
    <t>951 0104 1510028160 244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</si>
  <si>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"Разаитие муниципального управления и муниципальной службы" муниципальной программы Песчанокопского сельского поселения  "Муниципальная политика» (Прочая закупка товаров, работ и услуг для обеспечения государственных (муниципальных) нужд)</t>
  </si>
  <si>
    <t>951 0412 1310073710 540</t>
  </si>
  <si>
    <t>951 0412 13100S3710 540</t>
  </si>
  <si>
    <t>182 1 06 06033 10 3000 110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</si>
  <si>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</si>
  <si>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ДОХОДЫ ОТ ПРОДАЖИ МАТЕРИАЛЬНЫХ И НЕМАТЕРИАЛЬНЫХ АКТОВ</t>
  </si>
  <si>
    <t>Доходы от продажи земельных участков, находящихся в государсвенной и муниципальной собственности ( за исключением земельных участков бюджетных и автономных учреджений)</t>
  </si>
  <si>
    <t>000 1 14 00000 00 0000 000</t>
  </si>
  <si>
    <t xml:space="preserve">   000 1 14 06000 00 0000 430   </t>
  </si>
  <si>
    <t xml:space="preserve">   000 1 14 06025 10 0000 430   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</si>
  <si>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</si>
  <si>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951 0412 9990087010 540</t>
  </si>
  <si>
    <t>951 0801 0410073850 611</t>
  </si>
  <si>
    <t>Расходы на повышение заработной платы работников муниципальных учреждений культуры в рамках реализации подпрограммы «Развитие культуры» муниципальной программы Песчанокопского сельского поселения «Развитие культуры»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</si>
  <si>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04100S3850 611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</si>
  <si>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</si>
  <si>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</si>
  <si>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 xml:space="preserve">   857 1 16 51040 02 0000 140   </t>
  </si>
  <si>
    <t xml:space="preserve">   951 1 16 90050 10 0000 140   </t>
  </si>
  <si>
    <t xml:space="preserve">   081 1 16 90050 10 6000 140   </t>
  </si>
  <si>
    <t>Расходы на разработку проектов планировки и межевания приоритетных территорий жилищного строительства муниципальных образований в рамках подпрограммы "Развитие территорий для жилищного строительства"муниципальной программы Песчанокопского сельского поселения «Обеспечение доступным и комфортным жильем населения» (Иные межбюджетные трансферты)</t>
  </si>
  <si>
    <t>Расходы за счет средств местного бюджета на разработку проектов планировки и межевания приоритетных территорий жилищного строительства муниципальных образований в рамках подпрограммы "Развитие территорий для жилищного строительства" муниципальной программы Песчанокопского сельского поселения "Обеспечение доступным и комфортным жильем населения" (иные межбюджетные трансферты)</t>
  </si>
  <si>
    <t>951 0104 9990072390 244</t>
  </si>
  <si>
    <t>951 0502 9910028501 412</t>
  </si>
  <si>
    <t>Бюджетные инвестиции на приобретение объектов недвижимого имущества в государственную (муниципальную) собственность</t>
  </si>
  <si>
    <t>951 0502 9910071180 412</t>
  </si>
  <si>
    <t>октября</t>
  </si>
  <si>
    <t>01.10.2016</t>
  </si>
  <si>
    <t>182 1 01 02010 01 4000 110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</si>
  <si>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</si>
  <si>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05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</si>
</sst>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9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34" borderId="11" xfId="0" applyFont="1" applyFill="1" applyBorder="1" applyAlignment="1">
      <alignment horizontal="left"/>
    </xf>
    <xf numFmtId="0" fontId="5" fillId="34" borderId="0" xfId="0" applyFont="1" applyFill="1" applyAlignment="1">
      <alignment/>
    </xf>
    <xf numFmtId="0" fontId="1" fillId="34" borderId="0" xfId="0" applyFont="1" applyFill="1" applyBorder="1" applyAlignment="1">
      <alignment horizontal="center"/>
    </xf>
    <xf numFmtId="2" fontId="11" fillId="34" borderId="0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left"/>
    </xf>
    <xf numFmtId="4" fontId="1" fillId="0" borderId="0" xfId="0" applyNumberFormat="1" applyFont="1" applyFill="1" applyAlignment="1">
      <alignment/>
    </xf>
    <xf numFmtId="0" fontId="1" fillId="34" borderId="11" xfId="0" applyFont="1" applyFill="1" applyBorder="1" applyAlignment="1">
      <alignment horizontal="left"/>
    </xf>
    <xf numFmtId="168" fontId="1" fillId="0" borderId="12" xfId="0" applyNumberFormat="1" applyFont="1" applyFill="1" applyBorder="1" applyAlignment="1">
      <alignment horizontal="left" vertical="center" wrapText="1"/>
    </xf>
    <xf numFmtId="168" fontId="1" fillId="0" borderId="13" xfId="0" applyNumberFormat="1" applyFont="1" applyFill="1" applyBorder="1" applyAlignment="1">
      <alignment horizontal="left" vertical="center" wrapText="1"/>
    </xf>
    <xf numFmtId="168" fontId="1" fillId="0" borderId="14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wrapText="1"/>
    </xf>
    <xf numFmtId="0" fontId="1" fillId="34" borderId="13" xfId="0" applyFont="1" applyFill="1" applyBorder="1" applyAlignment="1">
      <alignment horizontal="left" wrapText="1"/>
    </xf>
    <xf numFmtId="0" fontId="1" fillId="34" borderId="14" xfId="0" applyFont="1" applyFill="1" applyBorder="1" applyAlignment="1">
      <alignment horizontal="left" wrapText="1"/>
    </xf>
    <xf numFmtId="49" fontId="1" fillId="34" borderId="11" xfId="0" applyNumberFormat="1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49" fontId="5" fillId="34" borderId="11" xfId="0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left" wrapText="1"/>
    </xf>
    <xf numFmtId="4" fontId="5" fillId="34" borderId="11" xfId="0" applyNumberFormat="1" applyFont="1" applyFill="1" applyBorder="1" applyAlignment="1">
      <alignment horizontal="center" vertical="center"/>
    </xf>
    <xf numFmtId="4" fontId="5" fillId="34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5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168" fontId="5" fillId="0" borderId="12" xfId="0" applyNumberFormat="1" applyFont="1" applyFill="1" applyBorder="1" applyAlignment="1">
      <alignment horizontal="left" vertical="center" wrapText="1"/>
    </xf>
    <xf numFmtId="168" fontId="5" fillId="0" borderId="13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wrapText="1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1" fontId="5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1" fontId="5" fillId="34" borderId="11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" fontId="1" fillId="34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left" wrapText="1"/>
    </xf>
    <xf numFmtId="1" fontId="1" fillId="34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1" fontId="5" fillId="0" borderId="17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5" fillId="0" borderId="24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" fillId="0" borderId="28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2" xfId="53" applyFont="1" applyFill="1" applyBorder="1" applyAlignment="1">
      <alignment horizontal="left" wrapText="1"/>
      <protection/>
    </xf>
    <xf numFmtId="0" fontId="1" fillId="0" borderId="13" xfId="53" applyFont="1" applyFill="1" applyBorder="1" applyAlignment="1">
      <alignment horizontal="left" wrapText="1"/>
      <protection/>
    </xf>
    <xf numFmtId="0" fontId="1" fillId="0" borderId="14" xfId="53" applyFont="1" applyFill="1" applyBorder="1" applyAlignment="1">
      <alignment horizontal="left" wrapText="1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left" wrapText="1" indent="2"/>
    </xf>
    <xf numFmtId="0" fontId="2" fillId="0" borderId="50" xfId="0" applyFont="1" applyBorder="1" applyAlignment="1">
      <alignment horizontal="left" wrapText="1" indent="2"/>
    </xf>
    <xf numFmtId="49" fontId="2" fillId="0" borderId="5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2" fillId="0" borderId="47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4" fontId="2" fillId="0" borderId="55" xfId="0" applyNumberFormat="1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wrapText="1"/>
    </xf>
    <xf numFmtId="0" fontId="2" fillId="0" borderId="60" xfId="0" applyFont="1" applyBorder="1" applyAlignment="1">
      <alignment wrapText="1"/>
    </xf>
    <xf numFmtId="49" fontId="2" fillId="0" borderId="61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62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63" xfId="0" applyFont="1" applyBorder="1" applyAlignment="1">
      <alignment horizontal="left" vertical="center" wrapText="1" indent="2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99"/>
  <sheetViews>
    <sheetView zoomScaleSheetLayoutView="88" zoomScalePageLayoutView="0" workbookViewId="0" topLeftCell="A62">
      <selection activeCell="AL34" sqref="AL34:BA34"/>
    </sheetView>
  </sheetViews>
  <sheetFormatPr defaultColWidth="0.875" defaultRowHeight="12.75"/>
  <cols>
    <col min="1" max="14" width="0.875" style="1" customWidth="1"/>
    <col min="15" max="15" width="1.25" style="1" customWidth="1"/>
    <col min="16" max="17" width="0.875" style="1" customWidth="1"/>
    <col min="18" max="18" width="5.37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7.00390625" style="1" customWidth="1"/>
    <col min="32" max="32" width="3.375" style="1" customWidth="1"/>
    <col min="33" max="52" width="0.875" style="1" customWidth="1"/>
    <col min="53" max="53" width="15.125" style="1" customWidth="1"/>
    <col min="54" max="54" width="6.125" style="1" customWidth="1"/>
    <col min="55" max="66" width="0.875" style="1" customWidth="1"/>
    <col min="67" max="67" width="0.74609375" style="1" customWidth="1"/>
    <col min="68" max="74" width="0" style="1" hidden="1" customWidth="1"/>
    <col min="75" max="75" width="1.875" style="1" customWidth="1"/>
    <col min="76" max="76" width="0.875" style="1" customWidth="1"/>
    <col min="77" max="77" width="1.37890625" style="1" customWidth="1"/>
    <col min="78" max="82" width="0.875" style="1" customWidth="1"/>
    <col min="83" max="83" width="9.625" style="1" customWidth="1"/>
    <col min="84" max="85" width="0.875" style="1" customWidth="1"/>
    <col min="86" max="86" width="3.75390625" style="1" customWidth="1"/>
    <col min="87" max="89" width="0.875" style="1" customWidth="1"/>
    <col min="90" max="90" width="1.625" style="1" customWidth="1"/>
    <col min="91" max="91" width="0" style="1" hidden="1" customWidth="1"/>
    <col min="92" max="92" width="0.2421875" style="1" customWidth="1"/>
    <col min="93" max="93" width="0" style="1" hidden="1" customWidth="1"/>
    <col min="94" max="94" width="0.6171875" style="1" customWidth="1"/>
    <col min="95" max="95" width="0.2421875" style="1" customWidth="1"/>
    <col min="96" max="96" width="1.75390625" style="1" customWidth="1"/>
    <col min="97" max="97" width="0.37109375" style="1" customWidth="1"/>
    <col min="98" max="99" width="0" style="1" hidden="1" customWidth="1"/>
    <col min="100" max="101" width="0.875" style="1" customWidth="1"/>
    <col min="102" max="102" width="0.74609375" style="1" customWidth="1"/>
    <col min="103" max="103" width="9.25390625" style="1" hidden="1" customWidth="1"/>
    <col min="104" max="104" width="1.875" style="1" hidden="1" customWidth="1"/>
    <col min="105" max="105" width="0.875" style="1" hidden="1" customWidth="1"/>
    <col min="106" max="16384" width="0.875" style="1" customWidth="1"/>
  </cols>
  <sheetData>
    <row r="1" ht="3" customHeight="1"/>
    <row r="2" spans="54:102" ht="17.25" customHeight="1">
      <c r="BB2" s="136" t="s">
        <v>274</v>
      </c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</row>
    <row r="3" spans="20:103" s="2" customFormat="1" ht="15" customHeight="1">
      <c r="T3" s="3" t="s">
        <v>243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32" t="s">
        <v>244</v>
      </c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136" t="s">
        <v>226</v>
      </c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H4" s="133" t="s">
        <v>245</v>
      </c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237</v>
      </c>
      <c r="AC5" s="2"/>
      <c r="AD5" s="2"/>
      <c r="AE5" s="2"/>
      <c r="AF5" s="2"/>
      <c r="AG5" s="2"/>
      <c r="AH5" s="2"/>
      <c r="AI5" s="2"/>
      <c r="AJ5" s="2"/>
      <c r="AK5" s="137" t="s">
        <v>246</v>
      </c>
      <c r="AL5" s="137"/>
      <c r="AM5" s="137"/>
      <c r="AN5" s="137"/>
      <c r="AO5" s="137"/>
      <c r="AP5" s="137"/>
      <c r="AQ5" s="137"/>
      <c r="AR5" s="134" t="s">
        <v>350</v>
      </c>
      <c r="AS5" s="134"/>
      <c r="AT5" s="134"/>
      <c r="AU5" s="134"/>
      <c r="AV5" s="134"/>
      <c r="AW5" s="134"/>
      <c r="AX5" s="134"/>
      <c r="AY5" s="134"/>
      <c r="AZ5" s="134"/>
      <c r="BA5" s="134"/>
      <c r="BB5" s="12" t="s">
        <v>5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38">
        <v>20</v>
      </c>
      <c r="BQ5" s="138"/>
      <c r="BR5" s="138"/>
      <c r="BS5" s="138"/>
      <c r="BT5" s="135"/>
      <c r="BU5" s="135"/>
      <c r="BV5" s="135"/>
      <c r="BW5" s="2" t="s">
        <v>247</v>
      </c>
      <c r="BX5" s="2"/>
      <c r="BY5" s="2"/>
      <c r="BZ5" s="2"/>
      <c r="CA5" s="2"/>
      <c r="CB5" s="2"/>
      <c r="CC5" s="2"/>
      <c r="CD5" s="2"/>
      <c r="CE5" s="2"/>
      <c r="CF5" s="13" t="s">
        <v>248</v>
      </c>
      <c r="CG5" s="2"/>
      <c r="CH5" s="127" t="s">
        <v>351</v>
      </c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</row>
    <row r="6" spans="1:103" s="5" customFormat="1" ht="14.25" customHeight="1">
      <c r="A6" s="2" t="s">
        <v>249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250</v>
      </c>
      <c r="CG6" s="2"/>
      <c r="CH6" s="127" t="s">
        <v>251</v>
      </c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</row>
    <row r="7" spans="1:103" s="5" customFormat="1" ht="12.75" customHeight="1">
      <c r="A7" s="2" t="s">
        <v>252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34" t="s">
        <v>253</v>
      </c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2"/>
      <c r="CA7" s="2"/>
      <c r="CB7" s="2"/>
      <c r="CC7" s="2"/>
      <c r="CD7" s="2"/>
      <c r="CE7" s="2"/>
      <c r="CF7" s="13" t="s">
        <v>254</v>
      </c>
      <c r="CG7" s="2"/>
      <c r="CH7" s="127" t="s">
        <v>255</v>
      </c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</row>
    <row r="8" spans="1:103" s="5" customFormat="1" ht="15" customHeight="1">
      <c r="A8" s="138" t="s">
        <v>200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9" t="s">
        <v>201</v>
      </c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2"/>
      <c r="CA8" s="2"/>
      <c r="CB8" s="2"/>
      <c r="CC8" s="128" t="s">
        <v>137</v>
      </c>
      <c r="CD8" s="128"/>
      <c r="CE8" s="128"/>
      <c r="CF8" s="128"/>
      <c r="CG8" s="2"/>
      <c r="CH8" s="127" t="s">
        <v>136</v>
      </c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</row>
    <row r="9" spans="1:103" s="5" customFormat="1" ht="15" customHeight="1">
      <c r="A9" s="130" t="s">
        <v>283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</row>
    <row r="10" spans="1:103" s="5" customFormat="1" ht="15" customHeight="1">
      <c r="A10" s="2" t="s">
        <v>202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20" t="s">
        <v>203</v>
      </c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</row>
    <row r="11" spans="1:96" ht="19.5" customHeight="1">
      <c r="A11" s="129" t="s">
        <v>204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</row>
    <row r="12" spans="1:102" ht="42.75" customHeight="1">
      <c r="A12" s="119" t="s">
        <v>205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31" t="s">
        <v>206</v>
      </c>
      <c r="AG12" s="131"/>
      <c r="AH12" s="131"/>
      <c r="AI12" s="131"/>
      <c r="AJ12" s="131"/>
      <c r="AK12" s="131"/>
      <c r="AL12" s="119" t="s">
        <v>236</v>
      </c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 t="s">
        <v>207</v>
      </c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 t="s">
        <v>208</v>
      </c>
      <c r="BY12" s="119"/>
      <c r="BZ12" s="119"/>
      <c r="CA12" s="119"/>
      <c r="CB12" s="119"/>
      <c r="CC12" s="119"/>
      <c r="CD12" s="119"/>
      <c r="CE12" s="119"/>
      <c r="CF12" s="119" t="s">
        <v>209</v>
      </c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</row>
    <row r="13" spans="1:102" ht="12.75">
      <c r="A13" s="117">
        <v>1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>
        <v>2</v>
      </c>
      <c r="AG13" s="117"/>
      <c r="AH13" s="117"/>
      <c r="AI13" s="117"/>
      <c r="AJ13" s="117"/>
      <c r="AK13" s="117"/>
      <c r="AL13" s="117">
        <v>3</v>
      </c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>
        <v>4</v>
      </c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9">
        <v>5</v>
      </c>
      <c r="BY13" s="119"/>
      <c r="BZ13" s="119"/>
      <c r="CA13" s="119"/>
      <c r="CB13" s="119"/>
      <c r="CC13" s="119"/>
      <c r="CD13" s="119"/>
      <c r="CE13" s="119"/>
      <c r="CF13" s="119">
        <v>6</v>
      </c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</row>
    <row r="14" spans="1:103" ht="15.75" customHeight="1">
      <c r="A14" s="72" t="s">
        <v>284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118" t="s">
        <v>210</v>
      </c>
      <c r="AG14" s="118"/>
      <c r="AH14" s="118"/>
      <c r="AI14" s="118"/>
      <c r="AJ14" s="118"/>
      <c r="AK14" s="118"/>
      <c r="AL14" s="62" t="s">
        <v>90</v>
      </c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3">
        <f>BB15+BB86</f>
        <v>42905300</v>
      </c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4">
        <f>BX15+BX86</f>
        <v>28862074.930000003</v>
      </c>
      <c r="BY14" s="64"/>
      <c r="BZ14" s="64"/>
      <c r="CA14" s="64"/>
      <c r="CB14" s="64"/>
      <c r="CC14" s="64"/>
      <c r="CD14" s="64"/>
      <c r="CE14" s="64"/>
      <c r="CF14" s="64">
        <f>BB14-BX14</f>
        <v>14043225.069999997</v>
      </c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1">
        <f>BX14/BB14*100</f>
        <v>67.26925328572462</v>
      </c>
    </row>
    <row r="15" spans="1:103" ht="12.75" customHeight="1">
      <c r="A15" s="104" t="s">
        <v>211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5" t="s">
        <v>210</v>
      </c>
      <c r="AG15" s="106"/>
      <c r="AH15" s="106"/>
      <c r="AI15" s="106"/>
      <c r="AJ15" s="106"/>
      <c r="AK15" s="107"/>
      <c r="AL15" s="105" t="s">
        <v>213</v>
      </c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7"/>
      <c r="BB15" s="111">
        <f>BB17+BB37++BB43+BB61+BB77+BB83+BB31</f>
        <v>28773100</v>
      </c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3"/>
      <c r="BX15" s="121">
        <f>BX17+BX37+BX43+BX31+BX77+BX61+BX72+BX83+BX74</f>
        <v>16813260.220000003</v>
      </c>
      <c r="BY15" s="122"/>
      <c r="BZ15" s="122"/>
      <c r="CA15" s="122"/>
      <c r="CB15" s="122"/>
      <c r="CC15" s="122"/>
      <c r="CD15" s="122"/>
      <c r="CE15" s="123"/>
      <c r="CF15" s="121">
        <f>BB15-BX15</f>
        <v>11959839.779999997</v>
      </c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3"/>
      <c r="CY15" s="1" t="e">
        <f>#REF!/#REF!*100</f>
        <v>#REF!</v>
      </c>
    </row>
    <row r="16" spans="1:103" s="19" customFormat="1" ht="12" customHeight="1">
      <c r="A16" s="103" t="s">
        <v>212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8"/>
      <c r="AG16" s="109"/>
      <c r="AH16" s="109"/>
      <c r="AI16" s="109"/>
      <c r="AJ16" s="109"/>
      <c r="AK16" s="110"/>
      <c r="AL16" s="108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10"/>
      <c r="BB16" s="114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6"/>
      <c r="BX16" s="124"/>
      <c r="BY16" s="125"/>
      <c r="BZ16" s="125"/>
      <c r="CA16" s="125"/>
      <c r="CB16" s="125"/>
      <c r="CC16" s="125"/>
      <c r="CD16" s="125"/>
      <c r="CE16" s="126"/>
      <c r="CF16" s="124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6"/>
      <c r="CY16" s="1">
        <f>BX15/BB15*100</f>
        <v>58.433954700744806</v>
      </c>
    </row>
    <row r="17" spans="1:103" s="19" customFormat="1" ht="16.5" customHeight="1">
      <c r="A17" s="72" t="s">
        <v>214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62" t="s">
        <v>210</v>
      </c>
      <c r="AG17" s="62"/>
      <c r="AH17" s="62"/>
      <c r="AI17" s="62"/>
      <c r="AJ17" s="62"/>
      <c r="AK17" s="62"/>
      <c r="AL17" s="62" t="s">
        <v>49</v>
      </c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3">
        <f>BB18</f>
        <v>9621000</v>
      </c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4">
        <f>BX18</f>
        <v>6492232.4399999995</v>
      </c>
      <c r="BY17" s="64"/>
      <c r="BZ17" s="64"/>
      <c r="CA17" s="64"/>
      <c r="CB17" s="64"/>
      <c r="CC17" s="64"/>
      <c r="CD17" s="64"/>
      <c r="CE17" s="64"/>
      <c r="CF17" s="64">
        <f>BB17-BX17</f>
        <v>3128767.5600000005</v>
      </c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1">
        <f aca="true" t="shared" si="0" ref="CY17:CY22">BX17/BB17*100</f>
        <v>67.4798091674462</v>
      </c>
    </row>
    <row r="18" spans="1:116" ht="16.5" customHeight="1">
      <c r="A18" s="96" t="s">
        <v>50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7" t="s">
        <v>210</v>
      </c>
      <c r="AG18" s="97"/>
      <c r="AH18" s="97"/>
      <c r="AI18" s="97"/>
      <c r="AJ18" s="97"/>
      <c r="AK18" s="97"/>
      <c r="AL18" s="62" t="s">
        <v>51</v>
      </c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3">
        <f>BB19</f>
        <v>9621000</v>
      </c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102">
        <f>BX19+BX23+BX27</f>
        <v>6492232.4399999995</v>
      </c>
      <c r="BY18" s="102"/>
      <c r="BZ18" s="102"/>
      <c r="CA18" s="102"/>
      <c r="CB18" s="102"/>
      <c r="CC18" s="102"/>
      <c r="CD18" s="102"/>
      <c r="CE18" s="102"/>
      <c r="CF18" s="64">
        <f>BB18-BX18</f>
        <v>3128767.5600000005</v>
      </c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1">
        <f t="shared" si="0"/>
        <v>67.4798091674462</v>
      </c>
      <c r="DL18" s="1">
        <f>BX18*100/BB18</f>
        <v>67.4798091674462</v>
      </c>
    </row>
    <row r="19" spans="1:103" s="19" customFormat="1" ht="87.75" customHeight="1">
      <c r="A19" s="98" t="s">
        <v>145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100"/>
      <c r="AF19" s="62" t="s">
        <v>210</v>
      </c>
      <c r="AG19" s="62"/>
      <c r="AH19" s="62"/>
      <c r="AI19" s="62"/>
      <c r="AJ19" s="62"/>
      <c r="AK19" s="62"/>
      <c r="AL19" s="62" t="s">
        <v>232</v>
      </c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3">
        <v>9621000</v>
      </c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4">
        <f>BX20+BX21+BX22</f>
        <v>6383047.4799999995</v>
      </c>
      <c r="BY19" s="64"/>
      <c r="BZ19" s="64"/>
      <c r="CA19" s="64"/>
      <c r="CB19" s="64"/>
      <c r="CC19" s="64"/>
      <c r="CD19" s="64"/>
      <c r="CE19" s="64"/>
      <c r="CF19" s="64">
        <f>BB19-BX19</f>
        <v>3237952.5200000005</v>
      </c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19">
        <f t="shared" si="0"/>
        <v>66.34494834216817</v>
      </c>
    </row>
    <row r="20" spans="1:103" s="19" customFormat="1" ht="132" customHeight="1">
      <c r="A20" s="35" t="s">
        <v>215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7"/>
      <c r="AF20" s="38" t="s">
        <v>210</v>
      </c>
      <c r="AG20" s="38"/>
      <c r="AH20" s="38"/>
      <c r="AI20" s="38"/>
      <c r="AJ20" s="38"/>
      <c r="AK20" s="38"/>
      <c r="AL20" s="38" t="s">
        <v>233</v>
      </c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9" t="s">
        <v>52</v>
      </c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>
        <v>6368300.39</v>
      </c>
      <c r="BY20" s="40"/>
      <c r="BZ20" s="40"/>
      <c r="CA20" s="40"/>
      <c r="CB20" s="40"/>
      <c r="CC20" s="40"/>
      <c r="CD20" s="40"/>
      <c r="CE20" s="40"/>
      <c r="CF20" s="40">
        <f>-BX20</f>
        <v>-6368300.39</v>
      </c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19" t="e">
        <f t="shared" si="0"/>
        <v>#VALUE!</v>
      </c>
    </row>
    <row r="21" spans="1:103" s="19" customFormat="1" ht="84.75" customHeight="1">
      <c r="A21" s="35" t="s">
        <v>315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7"/>
      <c r="AF21" s="38" t="s">
        <v>210</v>
      </c>
      <c r="AG21" s="38"/>
      <c r="AH21" s="38"/>
      <c r="AI21" s="38"/>
      <c r="AJ21" s="38"/>
      <c r="AK21" s="38"/>
      <c r="AL21" s="38" t="s">
        <v>314</v>
      </c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9" t="s">
        <v>52</v>
      </c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40">
        <v>12639.09</v>
      </c>
      <c r="BY21" s="40"/>
      <c r="BZ21" s="40"/>
      <c r="CA21" s="40"/>
      <c r="CB21" s="40"/>
      <c r="CC21" s="40"/>
      <c r="CD21" s="40"/>
      <c r="CE21" s="40"/>
      <c r="CF21" s="40">
        <f>-BX21</f>
        <v>-12639.09</v>
      </c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19" t="e">
        <f t="shared" si="0"/>
        <v>#VALUE!</v>
      </c>
    </row>
    <row r="22" spans="1:103" s="19" customFormat="1" ht="84.75" customHeight="1">
      <c r="A22" s="35" t="s">
        <v>353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7"/>
      <c r="AF22" s="38" t="s">
        <v>210</v>
      </c>
      <c r="AG22" s="38"/>
      <c r="AH22" s="38"/>
      <c r="AI22" s="38"/>
      <c r="AJ22" s="38"/>
      <c r="AK22" s="38"/>
      <c r="AL22" s="38" t="s">
        <v>352</v>
      </c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9" t="s">
        <v>52</v>
      </c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40">
        <v>2108</v>
      </c>
      <c r="BY22" s="40"/>
      <c r="BZ22" s="40"/>
      <c r="CA22" s="40"/>
      <c r="CB22" s="40"/>
      <c r="CC22" s="40"/>
      <c r="CD22" s="40"/>
      <c r="CE22" s="40"/>
      <c r="CF22" s="40">
        <f>-BX22</f>
        <v>-2108</v>
      </c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19" t="e">
        <f t="shared" si="0"/>
        <v>#VALUE!</v>
      </c>
    </row>
    <row r="23" spans="1:102" s="19" customFormat="1" ht="121.5" customHeight="1">
      <c r="A23" s="94" t="s">
        <v>146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62" t="s">
        <v>210</v>
      </c>
      <c r="AG23" s="62"/>
      <c r="AH23" s="62"/>
      <c r="AI23" s="62"/>
      <c r="AJ23" s="62"/>
      <c r="AK23" s="62"/>
      <c r="AL23" s="62" t="s">
        <v>121</v>
      </c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3" t="s">
        <v>52</v>
      </c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4">
        <f>BX24+BX25+BX26</f>
        <v>34126.26000000001</v>
      </c>
      <c r="BY23" s="64"/>
      <c r="BZ23" s="64"/>
      <c r="CA23" s="64"/>
      <c r="CB23" s="64"/>
      <c r="CC23" s="64"/>
      <c r="CD23" s="64"/>
      <c r="CE23" s="64"/>
      <c r="CF23" s="64">
        <f>-BX23</f>
        <v>-34126.26000000001</v>
      </c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</row>
    <row r="24" spans="1:102" s="19" customFormat="1" ht="129" customHeight="1">
      <c r="A24" s="101" t="s">
        <v>147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38" t="s">
        <v>210</v>
      </c>
      <c r="AG24" s="38"/>
      <c r="AH24" s="38"/>
      <c r="AI24" s="38"/>
      <c r="AJ24" s="38"/>
      <c r="AK24" s="38"/>
      <c r="AL24" s="38" t="s">
        <v>128</v>
      </c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9" t="s">
        <v>52</v>
      </c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40">
        <v>33761.3</v>
      </c>
      <c r="BY24" s="40"/>
      <c r="BZ24" s="40"/>
      <c r="CA24" s="40"/>
      <c r="CB24" s="40"/>
      <c r="CC24" s="40"/>
      <c r="CD24" s="40"/>
      <c r="CE24" s="40"/>
      <c r="CF24" s="40">
        <f aca="true" t="shared" si="1" ref="CF24:CF30">CT24-BX24</f>
        <v>-33761.3</v>
      </c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</row>
    <row r="25" spans="1:102" s="19" customFormat="1" ht="120" customHeight="1">
      <c r="A25" s="101" t="s">
        <v>3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38" t="s">
        <v>210</v>
      </c>
      <c r="AG25" s="38"/>
      <c r="AH25" s="38"/>
      <c r="AI25" s="38"/>
      <c r="AJ25" s="38"/>
      <c r="AK25" s="38"/>
      <c r="AL25" s="38" t="s">
        <v>2</v>
      </c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9" t="s">
        <v>52</v>
      </c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40">
        <v>49.66</v>
      </c>
      <c r="BY25" s="40"/>
      <c r="BZ25" s="40"/>
      <c r="CA25" s="40"/>
      <c r="CB25" s="40"/>
      <c r="CC25" s="40"/>
      <c r="CD25" s="40"/>
      <c r="CE25" s="40"/>
      <c r="CF25" s="40">
        <f t="shared" si="1"/>
        <v>-49.66</v>
      </c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</row>
    <row r="26" spans="1:102" s="19" customFormat="1" ht="127.5" customHeight="1">
      <c r="A26" s="101" t="s">
        <v>198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38" t="s">
        <v>210</v>
      </c>
      <c r="AG26" s="38"/>
      <c r="AH26" s="38"/>
      <c r="AI26" s="38"/>
      <c r="AJ26" s="38"/>
      <c r="AK26" s="38"/>
      <c r="AL26" s="38" t="s">
        <v>199</v>
      </c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9" t="s">
        <v>52</v>
      </c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40">
        <v>315.3</v>
      </c>
      <c r="BY26" s="40"/>
      <c r="BZ26" s="40"/>
      <c r="CA26" s="40"/>
      <c r="CB26" s="40"/>
      <c r="CC26" s="40"/>
      <c r="CD26" s="40"/>
      <c r="CE26" s="40"/>
      <c r="CF26" s="40">
        <f t="shared" si="1"/>
        <v>-315.3</v>
      </c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</row>
    <row r="27" spans="1:102" s="20" customFormat="1" ht="51.75" customHeight="1">
      <c r="A27" s="94" t="s">
        <v>149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62" t="s">
        <v>210</v>
      </c>
      <c r="AG27" s="62"/>
      <c r="AH27" s="62"/>
      <c r="AI27" s="62"/>
      <c r="AJ27" s="62"/>
      <c r="AK27" s="62"/>
      <c r="AL27" s="62" t="s">
        <v>122</v>
      </c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3" t="s">
        <v>52</v>
      </c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4">
        <f>BX28+BX30+BX29</f>
        <v>75058.7</v>
      </c>
      <c r="BY27" s="64"/>
      <c r="BZ27" s="64"/>
      <c r="CA27" s="64"/>
      <c r="CB27" s="64"/>
      <c r="CC27" s="64"/>
      <c r="CD27" s="64"/>
      <c r="CE27" s="64"/>
      <c r="CF27" s="64">
        <f t="shared" si="1"/>
        <v>-75058.7</v>
      </c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</row>
    <row r="28" spans="1:102" s="19" customFormat="1" ht="74.25" customHeight="1">
      <c r="A28" s="101" t="s">
        <v>148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38" t="s">
        <v>210</v>
      </c>
      <c r="AG28" s="38"/>
      <c r="AH28" s="38"/>
      <c r="AI28" s="38"/>
      <c r="AJ28" s="38"/>
      <c r="AK28" s="38"/>
      <c r="AL28" s="38" t="s">
        <v>123</v>
      </c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9" t="s">
        <v>52</v>
      </c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40">
        <v>74670.1</v>
      </c>
      <c r="BY28" s="40"/>
      <c r="BZ28" s="40"/>
      <c r="CA28" s="40"/>
      <c r="CB28" s="40"/>
      <c r="CC28" s="40"/>
      <c r="CD28" s="40"/>
      <c r="CE28" s="40"/>
      <c r="CF28" s="40">
        <f t="shared" si="1"/>
        <v>-74670.1</v>
      </c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</row>
    <row r="29" spans="1:102" s="26" customFormat="1" ht="60" customHeight="1">
      <c r="A29" s="95" t="s">
        <v>288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44" t="s">
        <v>210</v>
      </c>
      <c r="AG29" s="44"/>
      <c r="AH29" s="44"/>
      <c r="AI29" s="44"/>
      <c r="AJ29" s="44"/>
      <c r="AK29" s="44"/>
      <c r="AL29" s="44" t="s">
        <v>285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5" t="s">
        <v>52</v>
      </c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6">
        <v>101.4</v>
      </c>
      <c r="BY29" s="46"/>
      <c r="BZ29" s="46"/>
      <c r="CA29" s="46"/>
      <c r="CB29" s="46"/>
      <c r="CC29" s="46"/>
      <c r="CD29" s="46"/>
      <c r="CE29" s="46"/>
      <c r="CF29" s="46">
        <f>CT29-BX29</f>
        <v>-101.4</v>
      </c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</row>
    <row r="30" spans="1:102" s="19" customFormat="1" ht="80.25" customHeight="1">
      <c r="A30" s="101" t="s">
        <v>150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38" t="s">
        <v>210</v>
      </c>
      <c r="AG30" s="38"/>
      <c r="AH30" s="38"/>
      <c r="AI30" s="38"/>
      <c r="AJ30" s="38"/>
      <c r="AK30" s="38"/>
      <c r="AL30" s="38" t="s">
        <v>216</v>
      </c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9" t="s">
        <v>52</v>
      </c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40">
        <v>287.2</v>
      </c>
      <c r="BY30" s="40"/>
      <c r="BZ30" s="40"/>
      <c r="CA30" s="40"/>
      <c r="CB30" s="40"/>
      <c r="CC30" s="40"/>
      <c r="CD30" s="40"/>
      <c r="CE30" s="40"/>
      <c r="CF30" s="40">
        <f t="shared" si="1"/>
        <v>-287.2</v>
      </c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</row>
    <row r="31" spans="1:103" s="19" customFormat="1" ht="43.5" customHeight="1">
      <c r="A31" s="91" t="s">
        <v>217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3"/>
      <c r="AF31" s="62" t="s">
        <v>210</v>
      </c>
      <c r="AG31" s="62"/>
      <c r="AH31" s="62"/>
      <c r="AI31" s="62"/>
      <c r="AJ31" s="62"/>
      <c r="AK31" s="62"/>
      <c r="AL31" s="62" t="s">
        <v>222</v>
      </c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3">
        <f>BB32</f>
        <v>5072100</v>
      </c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5">
        <f>BX32</f>
        <v>4216892.91</v>
      </c>
      <c r="BY31" s="65"/>
      <c r="BZ31" s="65"/>
      <c r="CA31" s="65"/>
      <c r="CB31" s="65"/>
      <c r="CC31" s="65"/>
      <c r="CD31" s="65"/>
      <c r="CE31" s="65"/>
      <c r="CF31" s="65">
        <f aca="true" t="shared" si="2" ref="CF31:CF37">BB31-BX31</f>
        <v>855207.0899999999</v>
      </c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19">
        <f aca="true" t="shared" si="3" ref="CY31:CY36">BX31/BB31*100</f>
        <v>83.13899390784883</v>
      </c>
    </row>
    <row r="32" spans="1:103" s="19" customFormat="1" ht="40.5" customHeight="1">
      <c r="A32" s="80" t="s">
        <v>129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62" t="s">
        <v>210</v>
      </c>
      <c r="AG32" s="62"/>
      <c r="AH32" s="62"/>
      <c r="AI32" s="62"/>
      <c r="AJ32" s="62"/>
      <c r="AK32" s="62"/>
      <c r="AL32" s="62" t="s">
        <v>223</v>
      </c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3">
        <f>BB33+BB34+BB35</f>
        <v>5072100</v>
      </c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4">
        <f>BX33+BX34+BX35+BX36</f>
        <v>4216892.91</v>
      </c>
      <c r="BY32" s="64"/>
      <c r="BZ32" s="64"/>
      <c r="CA32" s="64"/>
      <c r="CB32" s="64"/>
      <c r="CC32" s="64"/>
      <c r="CD32" s="64"/>
      <c r="CE32" s="64"/>
      <c r="CF32" s="65">
        <f t="shared" si="2"/>
        <v>855207.0899999999</v>
      </c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19">
        <f t="shared" si="3"/>
        <v>83.13899390784883</v>
      </c>
    </row>
    <row r="33" spans="1:103" s="19" customFormat="1" ht="79.5" customHeight="1">
      <c r="A33" s="73" t="s">
        <v>132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38" t="s">
        <v>210</v>
      </c>
      <c r="AG33" s="38"/>
      <c r="AH33" s="38"/>
      <c r="AI33" s="38"/>
      <c r="AJ33" s="38"/>
      <c r="AK33" s="38"/>
      <c r="AL33" s="38" t="s">
        <v>221</v>
      </c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9">
        <v>1768100</v>
      </c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40">
        <v>1417332.58</v>
      </c>
      <c r="BY33" s="40"/>
      <c r="BZ33" s="40"/>
      <c r="CA33" s="40"/>
      <c r="CB33" s="40"/>
      <c r="CC33" s="40"/>
      <c r="CD33" s="40"/>
      <c r="CE33" s="40"/>
      <c r="CF33" s="66">
        <f t="shared" si="2"/>
        <v>350767.4199999999</v>
      </c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19">
        <f t="shared" si="3"/>
        <v>80.16133589729088</v>
      </c>
    </row>
    <row r="34" spans="1:103" s="19" customFormat="1" ht="87.75" customHeight="1">
      <c r="A34" s="73" t="s">
        <v>151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38" t="s">
        <v>210</v>
      </c>
      <c r="AG34" s="38"/>
      <c r="AH34" s="38"/>
      <c r="AI34" s="38"/>
      <c r="AJ34" s="38"/>
      <c r="AK34" s="38"/>
      <c r="AL34" s="38" t="s">
        <v>220</v>
      </c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9">
        <v>35600</v>
      </c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40">
        <v>22589.59</v>
      </c>
      <c r="BY34" s="40"/>
      <c r="BZ34" s="40"/>
      <c r="CA34" s="40"/>
      <c r="CB34" s="40"/>
      <c r="CC34" s="40"/>
      <c r="CD34" s="40"/>
      <c r="CE34" s="40"/>
      <c r="CF34" s="66">
        <f t="shared" si="2"/>
        <v>13010.41</v>
      </c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19">
        <f t="shared" si="3"/>
        <v>63.453904494382016</v>
      </c>
    </row>
    <row r="35" spans="1:103" s="19" customFormat="1" ht="75.75" customHeight="1">
      <c r="A35" s="73" t="s">
        <v>133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38" t="s">
        <v>210</v>
      </c>
      <c r="AG35" s="38"/>
      <c r="AH35" s="38"/>
      <c r="AI35" s="38"/>
      <c r="AJ35" s="38"/>
      <c r="AK35" s="38"/>
      <c r="AL35" s="38" t="s">
        <v>219</v>
      </c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9">
        <v>3268400</v>
      </c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40">
        <v>2972681.6</v>
      </c>
      <c r="BY35" s="40"/>
      <c r="BZ35" s="40"/>
      <c r="CA35" s="40"/>
      <c r="CB35" s="40"/>
      <c r="CC35" s="40"/>
      <c r="CD35" s="40"/>
      <c r="CE35" s="40"/>
      <c r="CF35" s="66">
        <f t="shared" si="2"/>
        <v>295718.3999999999</v>
      </c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19">
        <f t="shared" si="3"/>
        <v>90.95219679353812</v>
      </c>
    </row>
    <row r="36" spans="1:103" s="19" customFormat="1" ht="76.5" customHeight="1">
      <c r="A36" s="73" t="s">
        <v>134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38" t="s">
        <v>210</v>
      </c>
      <c r="AG36" s="38"/>
      <c r="AH36" s="38"/>
      <c r="AI36" s="38"/>
      <c r="AJ36" s="38"/>
      <c r="AK36" s="38"/>
      <c r="AL36" s="38" t="s">
        <v>218</v>
      </c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9" t="s">
        <v>52</v>
      </c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40">
        <v>-195710.86</v>
      </c>
      <c r="BY36" s="40"/>
      <c r="BZ36" s="40"/>
      <c r="CA36" s="40"/>
      <c r="CB36" s="40"/>
      <c r="CC36" s="40"/>
      <c r="CD36" s="40"/>
      <c r="CE36" s="40"/>
      <c r="CF36" s="67">
        <f>-BX36</f>
        <v>195710.86</v>
      </c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19" t="e">
        <f t="shared" si="3"/>
        <v>#VALUE!</v>
      </c>
    </row>
    <row r="37" spans="1:103" s="19" customFormat="1" ht="12.75">
      <c r="A37" s="72" t="s">
        <v>53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62" t="s">
        <v>210</v>
      </c>
      <c r="AG37" s="62"/>
      <c r="AH37" s="62"/>
      <c r="AI37" s="62"/>
      <c r="AJ37" s="62"/>
      <c r="AK37" s="62"/>
      <c r="AL37" s="62" t="s">
        <v>54</v>
      </c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3">
        <f>BB38</f>
        <v>900000</v>
      </c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5">
        <f>BX38</f>
        <v>1224756.24</v>
      </c>
      <c r="BY37" s="65"/>
      <c r="BZ37" s="65"/>
      <c r="CA37" s="65"/>
      <c r="CB37" s="65"/>
      <c r="CC37" s="65"/>
      <c r="CD37" s="65"/>
      <c r="CE37" s="65"/>
      <c r="CF37" s="65">
        <f t="shared" si="2"/>
        <v>-324756.24</v>
      </c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19">
        <f>BX37/BB37*100</f>
        <v>136.08402666666666</v>
      </c>
    </row>
    <row r="38" spans="1:103" s="19" customFormat="1" ht="20.25" customHeight="1">
      <c r="A38" s="72" t="s">
        <v>55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62" t="s">
        <v>210</v>
      </c>
      <c r="AG38" s="62"/>
      <c r="AH38" s="62"/>
      <c r="AI38" s="62"/>
      <c r="AJ38" s="62"/>
      <c r="AK38" s="62"/>
      <c r="AL38" s="62" t="s">
        <v>224</v>
      </c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3">
        <f>BB39</f>
        <v>900000</v>
      </c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4">
        <f>BX39</f>
        <v>1224756.24</v>
      </c>
      <c r="BY38" s="64"/>
      <c r="BZ38" s="64"/>
      <c r="CA38" s="64"/>
      <c r="CB38" s="64"/>
      <c r="CC38" s="64"/>
      <c r="CD38" s="64"/>
      <c r="CE38" s="64"/>
      <c r="CF38" s="64">
        <f>BB38-BX38</f>
        <v>-324756.24</v>
      </c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19">
        <f aca="true" t="shared" si="4" ref="CY38:CY58">BX38/BB38*100</f>
        <v>136.08402666666666</v>
      </c>
    </row>
    <row r="39" spans="1:103" s="19" customFormat="1" ht="23.25" customHeight="1">
      <c r="A39" s="71" t="s">
        <v>55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38" t="s">
        <v>210</v>
      </c>
      <c r="AG39" s="38"/>
      <c r="AH39" s="38"/>
      <c r="AI39" s="38"/>
      <c r="AJ39" s="38"/>
      <c r="AK39" s="38"/>
      <c r="AL39" s="38" t="s">
        <v>142</v>
      </c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9">
        <v>900000</v>
      </c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40">
        <f>BX40+BX41+BX42</f>
        <v>1224756.24</v>
      </c>
      <c r="BY39" s="40"/>
      <c r="BZ39" s="40"/>
      <c r="CA39" s="40"/>
      <c r="CB39" s="40"/>
      <c r="CC39" s="40"/>
      <c r="CD39" s="40"/>
      <c r="CE39" s="40"/>
      <c r="CF39" s="40">
        <f>BB39-BX39</f>
        <v>-324756.24</v>
      </c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19">
        <f t="shared" si="4"/>
        <v>136.08402666666666</v>
      </c>
    </row>
    <row r="40" spans="1:103" s="19" customFormat="1" ht="52.5" customHeight="1">
      <c r="A40" s="48" t="s">
        <v>152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50"/>
      <c r="AF40" s="38" t="s">
        <v>210</v>
      </c>
      <c r="AG40" s="38"/>
      <c r="AH40" s="38"/>
      <c r="AI40" s="38"/>
      <c r="AJ40" s="38"/>
      <c r="AK40" s="38"/>
      <c r="AL40" s="38" t="s">
        <v>234</v>
      </c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9" t="s">
        <v>52</v>
      </c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40">
        <v>1217893.24</v>
      </c>
      <c r="BY40" s="40"/>
      <c r="BZ40" s="40"/>
      <c r="CA40" s="40"/>
      <c r="CB40" s="40"/>
      <c r="CC40" s="40"/>
      <c r="CD40" s="40"/>
      <c r="CE40" s="40"/>
      <c r="CF40" s="40">
        <f>-BX40</f>
        <v>-1217893.24</v>
      </c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19" t="e">
        <f t="shared" si="4"/>
        <v>#VALUE!</v>
      </c>
    </row>
    <row r="41" spans="1:103" s="19" customFormat="1" ht="32.25" customHeight="1">
      <c r="A41" s="48" t="s">
        <v>316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50"/>
      <c r="AF41" s="38" t="s">
        <v>210</v>
      </c>
      <c r="AG41" s="38"/>
      <c r="AH41" s="38"/>
      <c r="AI41" s="38"/>
      <c r="AJ41" s="38"/>
      <c r="AK41" s="38"/>
      <c r="AL41" s="38" t="s">
        <v>317</v>
      </c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9" t="s">
        <v>52</v>
      </c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40">
        <v>2625.08</v>
      </c>
      <c r="BY41" s="40"/>
      <c r="BZ41" s="40"/>
      <c r="CA41" s="40"/>
      <c r="CB41" s="40"/>
      <c r="CC41" s="40"/>
      <c r="CD41" s="40"/>
      <c r="CE41" s="40"/>
      <c r="CF41" s="40">
        <f>-BX41</f>
        <v>-2625.08</v>
      </c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19" t="e">
        <f>BX41/BB41*100</f>
        <v>#VALUE!</v>
      </c>
    </row>
    <row r="42" spans="1:103" s="26" customFormat="1" ht="42" customHeight="1">
      <c r="A42" s="41" t="s">
        <v>340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3"/>
      <c r="AF42" s="44" t="s">
        <v>210</v>
      </c>
      <c r="AG42" s="44"/>
      <c r="AH42" s="44"/>
      <c r="AI42" s="44"/>
      <c r="AJ42" s="44"/>
      <c r="AK42" s="44"/>
      <c r="AL42" s="44" t="s">
        <v>339</v>
      </c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5" t="s">
        <v>52</v>
      </c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6">
        <v>4237.92</v>
      </c>
      <c r="BY42" s="46"/>
      <c r="BZ42" s="46"/>
      <c r="CA42" s="46"/>
      <c r="CB42" s="46"/>
      <c r="CC42" s="46"/>
      <c r="CD42" s="46"/>
      <c r="CE42" s="46"/>
      <c r="CF42" s="46">
        <f>-BX42</f>
        <v>-4237.92</v>
      </c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26" t="e">
        <f>BX42/BB42*100</f>
        <v>#VALUE!</v>
      </c>
    </row>
    <row r="43" spans="1:256" s="19" customFormat="1" ht="26.25" customHeight="1">
      <c r="A43" s="72" t="s">
        <v>56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62" t="s">
        <v>210</v>
      </c>
      <c r="AG43" s="62"/>
      <c r="AH43" s="62"/>
      <c r="AI43" s="62"/>
      <c r="AJ43" s="62"/>
      <c r="AK43" s="62"/>
      <c r="AL43" s="62" t="s">
        <v>57</v>
      </c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3">
        <f>BB44+BB49</f>
        <v>12319800</v>
      </c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4">
        <f>BX44+BX49</f>
        <v>4027068.64</v>
      </c>
      <c r="BY43" s="64"/>
      <c r="BZ43" s="64"/>
      <c r="CA43" s="64"/>
      <c r="CB43" s="64"/>
      <c r="CC43" s="64"/>
      <c r="CD43" s="64"/>
      <c r="CE43" s="64"/>
      <c r="CF43" s="64">
        <f>BB43-BX43</f>
        <v>8292731.359999999</v>
      </c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19">
        <f t="shared" si="4"/>
        <v>32.68777610026137</v>
      </c>
      <c r="IV43" s="33">
        <f>SUM(CY43)</f>
        <v>32.68777610026137</v>
      </c>
    </row>
    <row r="44" spans="1:103" s="19" customFormat="1" ht="27.75" customHeight="1">
      <c r="A44" s="72" t="s">
        <v>58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62" t="s">
        <v>210</v>
      </c>
      <c r="AG44" s="62"/>
      <c r="AH44" s="62"/>
      <c r="AI44" s="62"/>
      <c r="AJ44" s="62"/>
      <c r="AK44" s="62"/>
      <c r="AL44" s="62" t="s">
        <v>59</v>
      </c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3">
        <f>BB45</f>
        <v>1881000</v>
      </c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4">
        <f>BX45</f>
        <v>315318.16</v>
      </c>
      <c r="BY44" s="64"/>
      <c r="BZ44" s="64"/>
      <c r="CA44" s="64"/>
      <c r="CB44" s="64"/>
      <c r="CC44" s="64"/>
      <c r="CD44" s="64"/>
      <c r="CE44" s="64"/>
      <c r="CF44" s="64">
        <f>BB44-BX44</f>
        <v>1565681.84</v>
      </c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19">
        <f t="shared" si="4"/>
        <v>16.763325890483785</v>
      </c>
    </row>
    <row r="45" spans="1:103" s="19" customFormat="1" ht="51.75" customHeight="1">
      <c r="A45" s="73" t="s">
        <v>275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38" t="s">
        <v>210</v>
      </c>
      <c r="AG45" s="38"/>
      <c r="AH45" s="38"/>
      <c r="AI45" s="38"/>
      <c r="AJ45" s="38"/>
      <c r="AK45" s="38"/>
      <c r="AL45" s="38" t="s">
        <v>60</v>
      </c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9">
        <v>1881000</v>
      </c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40">
        <f>BX46+BX47+BX48</f>
        <v>315318.16</v>
      </c>
      <c r="BY45" s="40"/>
      <c r="BZ45" s="40"/>
      <c r="CA45" s="40"/>
      <c r="CB45" s="40"/>
      <c r="CC45" s="40"/>
      <c r="CD45" s="40"/>
      <c r="CE45" s="40"/>
      <c r="CF45" s="40">
        <f>BB45-BX45</f>
        <v>1565681.84</v>
      </c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19">
        <f t="shared" si="4"/>
        <v>16.763325890483785</v>
      </c>
    </row>
    <row r="46" spans="1:103" s="19" customFormat="1" ht="84.75" customHeight="1">
      <c r="A46" s="73" t="s">
        <v>154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38" t="s">
        <v>210</v>
      </c>
      <c r="AG46" s="38"/>
      <c r="AH46" s="38"/>
      <c r="AI46" s="38"/>
      <c r="AJ46" s="38"/>
      <c r="AK46" s="38"/>
      <c r="AL46" s="38" t="s">
        <v>61</v>
      </c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9" t="s">
        <v>52</v>
      </c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40">
        <v>300416.8</v>
      </c>
      <c r="BY46" s="40"/>
      <c r="BZ46" s="40"/>
      <c r="CA46" s="40"/>
      <c r="CB46" s="40"/>
      <c r="CC46" s="40"/>
      <c r="CD46" s="40"/>
      <c r="CE46" s="40"/>
      <c r="CF46" s="40">
        <f>CZ46-BX46</f>
        <v>-300416.8</v>
      </c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19" t="e">
        <f t="shared" si="4"/>
        <v>#VALUE!</v>
      </c>
    </row>
    <row r="47" spans="1:103" s="19" customFormat="1" ht="57.75" customHeight="1">
      <c r="A47" s="73" t="s">
        <v>155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38" t="s">
        <v>210</v>
      </c>
      <c r="AG47" s="38"/>
      <c r="AH47" s="38"/>
      <c r="AI47" s="38"/>
      <c r="AJ47" s="38"/>
      <c r="AK47" s="38"/>
      <c r="AL47" s="38" t="s">
        <v>153</v>
      </c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9" t="s">
        <v>52</v>
      </c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40">
        <v>14905.31</v>
      </c>
      <c r="BY47" s="40"/>
      <c r="BZ47" s="40"/>
      <c r="CA47" s="40"/>
      <c r="CB47" s="40"/>
      <c r="CC47" s="40"/>
      <c r="CD47" s="40"/>
      <c r="CE47" s="40"/>
      <c r="CF47" s="40">
        <f>CZ47-BX47</f>
        <v>-14905.31</v>
      </c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19" t="e">
        <f t="shared" si="4"/>
        <v>#VALUE!</v>
      </c>
    </row>
    <row r="48" spans="1:103" s="19" customFormat="1" ht="57.75" customHeight="1">
      <c r="A48" s="73" t="s">
        <v>157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38" t="s">
        <v>210</v>
      </c>
      <c r="AG48" s="38"/>
      <c r="AH48" s="38"/>
      <c r="AI48" s="38"/>
      <c r="AJ48" s="38"/>
      <c r="AK48" s="38"/>
      <c r="AL48" s="38" t="s">
        <v>156</v>
      </c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9" t="s">
        <v>52</v>
      </c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40">
        <v>-3.95</v>
      </c>
      <c r="BY48" s="40"/>
      <c r="BZ48" s="40"/>
      <c r="CA48" s="40"/>
      <c r="CB48" s="40"/>
      <c r="CC48" s="40"/>
      <c r="CD48" s="40"/>
      <c r="CE48" s="40"/>
      <c r="CF48" s="40">
        <f>CZ48-BX48</f>
        <v>3.95</v>
      </c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19" t="e">
        <f>BX48/BB48*100</f>
        <v>#VALUE!</v>
      </c>
    </row>
    <row r="49" spans="1:103" s="19" customFormat="1" ht="19.5" customHeight="1">
      <c r="A49" s="72" t="s">
        <v>62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62" t="s">
        <v>210</v>
      </c>
      <c r="AG49" s="62"/>
      <c r="AH49" s="62"/>
      <c r="AI49" s="62"/>
      <c r="AJ49" s="62"/>
      <c r="AK49" s="62"/>
      <c r="AL49" s="62" t="s">
        <v>63</v>
      </c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3">
        <f>BB50+BB55</f>
        <v>10438800</v>
      </c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4">
        <f>BX50+BX55</f>
        <v>3711750.48</v>
      </c>
      <c r="BY49" s="64"/>
      <c r="BZ49" s="64"/>
      <c r="CA49" s="64"/>
      <c r="CB49" s="64"/>
      <c r="CC49" s="64"/>
      <c r="CD49" s="64"/>
      <c r="CE49" s="64"/>
      <c r="CF49" s="64">
        <f>BB49-BX49</f>
        <v>6727049.52</v>
      </c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19">
        <f t="shared" si="4"/>
        <v>35.55725255776526</v>
      </c>
    </row>
    <row r="50" spans="1:103" s="19" customFormat="1" ht="32.25" customHeight="1">
      <c r="A50" s="88" t="s">
        <v>258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90"/>
      <c r="AF50" s="62" t="s">
        <v>210</v>
      </c>
      <c r="AG50" s="62"/>
      <c r="AH50" s="62"/>
      <c r="AI50" s="62"/>
      <c r="AJ50" s="62"/>
      <c r="AK50" s="62"/>
      <c r="AL50" s="62" t="s">
        <v>125</v>
      </c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3">
        <f>BB51</f>
        <v>3130000</v>
      </c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4">
        <f>BX51</f>
        <v>2454706.62</v>
      </c>
      <c r="BY50" s="64"/>
      <c r="BZ50" s="64"/>
      <c r="CA50" s="64"/>
      <c r="CB50" s="64"/>
      <c r="CC50" s="64"/>
      <c r="CD50" s="64"/>
      <c r="CE50" s="64"/>
      <c r="CF50" s="64">
        <f>BB50-BX50</f>
        <v>675293.3799999999</v>
      </c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19">
        <f t="shared" si="4"/>
        <v>78.42513162939298</v>
      </c>
    </row>
    <row r="51" spans="1:103" s="19" customFormat="1" ht="48" customHeight="1">
      <c r="A51" s="88" t="s">
        <v>259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90"/>
      <c r="AF51" s="62" t="s">
        <v>210</v>
      </c>
      <c r="AG51" s="62"/>
      <c r="AH51" s="62"/>
      <c r="AI51" s="62"/>
      <c r="AJ51" s="62"/>
      <c r="AK51" s="62"/>
      <c r="AL51" s="62" t="s">
        <v>273</v>
      </c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3">
        <v>3130000</v>
      </c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4">
        <f>BX52+BX53+BX54</f>
        <v>2454706.62</v>
      </c>
      <c r="BY51" s="64"/>
      <c r="BZ51" s="64"/>
      <c r="CA51" s="64"/>
      <c r="CB51" s="64"/>
      <c r="CC51" s="64"/>
      <c r="CD51" s="64"/>
      <c r="CE51" s="64"/>
      <c r="CF51" s="64">
        <f>BB51-BX51</f>
        <v>675293.3799999999</v>
      </c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19">
        <f t="shared" si="4"/>
        <v>78.42513162939298</v>
      </c>
    </row>
    <row r="52" spans="1:103" s="19" customFormat="1" ht="70.5" customHeight="1">
      <c r="A52" s="75" t="s">
        <v>257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38" t="s">
        <v>210</v>
      </c>
      <c r="AG52" s="38"/>
      <c r="AH52" s="38"/>
      <c r="AI52" s="38"/>
      <c r="AJ52" s="38"/>
      <c r="AK52" s="38"/>
      <c r="AL52" s="38" t="s">
        <v>256</v>
      </c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9" t="s">
        <v>52</v>
      </c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40">
        <v>2432582.35</v>
      </c>
      <c r="BY52" s="40"/>
      <c r="BZ52" s="40"/>
      <c r="CA52" s="40"/>
      <c r="CB52" s="40"/>
      <c r="CC52" s="40"/>
      <c r="CD52" s="40"/>
      <c r="CE52" s="40"/>
      <c r="CF52" s="40">
        <f>CX52-BX52</f>
        <v>-2432582.35</v>
      </c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19" t="e">
        <f t="shared" si="4"/>
        <v>#VALUE!</v>
      </c>
    </row>
    <row r="53" spans="1:103" s="19" customFormat="1" ht="57" customHeight="1">
      <c r="A53" s="85" t="s">
        <v>270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7"/>
      <c r="AF53" s="38" t="s">
        <v>210</v>
      </c>
      <c r="AG53" s="38"/>
      <c r="AH53" s="38"/>
      <c r="AI53" s="38"/>
      <c r="AJ53" s="38"/>
      <c r="AK53" s="38"/>
      <c r="AL53" s="38" t="s">
        <v>269</v>
      </c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9" t="s">
        <v>52</v>
      </c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40">
        <v>12169.47</v>
      </c>
      <c r="BY53" s="40"/>
      <c r="BZ53" s="40"/>
      <c r="CA53" s="40"/>
      <c r="CB53" s="40"/>
      <c r="CC53" s="40"/>
      <c r="CD53" s="40"/>
      <c r="CE53" s="40"/>
      <c r="CF53" s="40">
        <f>CX53-BX53</f>
        <v>-12169.47</v>
      </c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19" t="e">
        <f t="shared" si="4"/>
        <v>#VALUE!</v>
      </c>
    </row>
    <row r="54" spans="1:103" s="19" customFormat="1" ht="64.5" customHeight="1">
      <c r="A54" s="85" t="s">
        <v>328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7"/>
      <c r="AF54" s="38" t="s">
        <v>210</v>
      </c>
      <c r="AG54" s="38"/>
      <c r="AH54" s="38"/>
      <c r="AI54" s="38"/>
      <c r="AJ54" s="38"/>
      <c r="AK54" s="38"/>
      <c r="AL54" s="38" t="s">
        <v>327</v>
      </c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9" t="s">
        <v>52</v>
      </c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40">
        <v>9954.8</v>
      </c>
      <c r="BY54" s="40"/>
      <c r="BZ54" s="40"/>
      <c r="CA54" s="40"/>
      <c r="CB54" s="40"/>
      <c r="CC54" s="40"/>
      <c r="CD54" s="40"/>
      <c r="CE54" s="40"/>
      <c r="CF54" s="40">
        <f>CX54-BX54</f>
        <v>-9954.8</v>
      </c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19" t="e">
        <f>BX54/BB54*100</f>
        <v>#VALUE!</v>
      </c>
    </row>
    <row r="55" spans="1:103" s="19" customFormat="1" ht="33.75" customHeight="1">
      <c r="A55" s="88" t="s">
        <v>264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90"/>
      <c r="AF55" s="62" t="s">
        <v>210</v>
      </c>
      <c r="AG55" s="62"/>
      <c r="AH55" s="62"/>
      <c r="AI55" s="62"/>
      <c r="AJ55" s="62"/>
      <c r="AK55" s="62"/>
      <c r="AL55" s="62" t="s">
        <v>260</v>
      </c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3">
        <f>BB56</f>
        <v>7308800</v>
      </c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4">
        <f>BX56</f>
        <v>1257043.8599999999</v>
      </c>
      <c r="BY55" s="64"/>
      <c r="BZ55" s="64"/>
      <c r="CA55" s="64"/>
      <c r="CB55" s="64"/>
      <c r="CC55" s="64"/>
      <c r="CD55" s="64"/>
      <c r="CE55" s="64"/>
      <c r="CF55" s="64">
        <f>BB55-BX55</f>
        <v>6051756.140000001</v>
      </c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19">
        <f t="shared" si="4"/>
        <v>17.199045807793343</v>
      </c>
    </row>
    <row r="56" spans="1:103" s="19" customFormat="1" ht="48" customHeight="1">
      <c r="A56" s="84" t="s">
        <v>265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62" t="s">
        <v>210</v>
      </c>
      <c r="AG56" s="62"/>
      <c r="AH56" s="62"/>
      <c r="AI56" s="62"/>
      <c r="AJ56" s="62"/>
      <c r="AK56" s="62"/>
      <c r="AL56" s="62" t="s">
        <v>261</v>
      </c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3">
        <v>7308800</v>
      </c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4">
        <f>BX57+BX58+BX60+BX59</f>
        <v>1257043.8599999999</v>
      </c>
      <c r="BY56" s="64"/>
      <c r="BZ56" s="64"/>
      <c r="CA56" s="64"/>
      <c r="CB56" s="64"/>
      <c r="CC56" s="64"/>
      <c r="CD56" s="64"/>
      <c r="CE56" s="64"/>
      <c r="CF56" s="64">
        <f>BB56-BX56</f>
        <v>6051756.140000001</v>
      </c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19">
        <f t="shared" si="4"/>
        <v>17.199045807793343</v>
      </c>
    </row>
    <row r="57" spans="1:103" s="19" customFormat="1" ht="69.75" customHeight="1">
      <c r="A57" s="75" t="s">
        <v>266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38" t="s">
        <v>210</v>
      </c>
      <c r="AG57" s="38"/>
      <c r="AH57" s="38"/>
      <c r="AI57" s="38"/>
      <c r="AJ57" s="38"/>
      <c r="AK57" s="38"/>
      <c r="AL57" s="38" t="s">
        <v>262</v>
      </c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9" t="s">
        <v>52</v>
      </c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40">
        <v>1234828.91</v>
      </c>
      <c r="BY57" s="40"/>
      <c r="BZ57" s="40"/>
      <c r="CA57" s="40"/>
      <c r="CB57" s="40"/>
      <c r="CC57" s="40"/>
      <c r="CD57" s="40"/>
      <c r="CE57" s="40"/>
      <c r="CF57" s="40">
        <f>CZ57-BX57</f>
        <v>-1234828.91</v>
      </c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19" t="e">
        <f t="shared" si="4"/>
        <v>#VALUE!</v>
      </c>
    </row>
    <row r="58" spans="1:103" s="19" customFormat="1" ht="54.75" customHeight="1">
      <c r="A58" s="75" t="s">
        <v>267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38" t="s">
        <v>210</v>
      </c>
      <c r="AG58" s="38"/>
      <c r="AH58" s="38"/>
      <c r="AI58" s="38"/>
      <c r="AJ58" s="38"/>
      <c r="AK58" s="38"/>
      <c r="AL58" s="38" t="s">
        <v>263</v>
      </c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9" t="s">
        <v>52</v>
      </c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40">
        <v>20662.95</v>
      </c>
      <c r="BY58" s="40"/>
      <c r="BZ58" s="40"/>
      <c r="CA58" s="40"/>
      <c r="CB58" s="40"/>
      <c r="CC58" s="40"/>
      <c r="CD58" s="40"/>
      <c r="CE58" s="40"/>
      <c r="CF58" s="40">
        <f>CZ58-BX58</f>
        <v>-20662.95</v>
      </c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19" t="e">
        <f t="shared" si="4"/>
        <v>#VALUE!</v>
      </c>
    </row>
    <row r="59" spans="1:103" s="26" customFormat="1" ht="97.5" customHeight="1">
      <c r="A59" s="61" t="s">
        <v>289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44" t="s">
        <v>210</v>
      </c>
      <c r="AG59" s="44"/>
      <c r="AH59" s="44"/>
      <c r="AI59" s="44"/>
      <c r="AJ59" s="44"/>
      <c r="AK59" s="44"/>
      <c r="AL59" s="44" t="s">
        <v>286</v>
      </c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5" t="s">
        <v>52</v>
      </c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6">
        <v>1795.8</v>
      </c>
      <c r="BY59" s="46"/>
      <c r="BZ59" s="46"/>
      <c r="CA59" s="46"/>
      <c r="CB59" s="46"/>
      <c r="CC59" s="46"/>
      <c r="CD59" s="46"/>
      <c r="CE59" s="46"/>
      <c r="CF59" s="46">
        <f>CZ59-BX59</f>
        <v>-1795.8</v>
      </c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26" t="e">
        <f>BX59/BB59*100</f>
        <v>#VALUE!</v>
      </c>
    </row>
    <row r="60" spans="1:103" s="19" customFormat="1" ht="54.75" customHeight="1">
      <c r="A60" s="81" t="s">
        <v>158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3"/>
      <c r="AF60" s="55" t="s">
        <v>210</v>
      </c>
      <c r="AG60" s="56"/>
      <c r="AH60" s="56"/>
      <c r="AI60" s="56"/>
      <c r="AJ60" s="56"/>
      <c r="AK60" s="57"/>
      <c r="AL60" s="55" t="s">
        <v>4</v>
      </c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7"/>
      <c r="BB60" s="58" t="s">
        <v>52</v>
      </c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60"/>
      <c r="BX60" s="68">
        <v>-243.8</v>
      </c>
      <c r="BY60" s="69"/>
      <c r="BZ60" s="69"/>
      <c r="CA60" s="69"/>
      <c r="CB60" s="69"/>
      <c r="CC60" s="69"/>
      <c r="CD60" s="69"/>
      <c r="CE60" s="70"/>
      <c r="CF60" s="68">
        <f>CZ60-BX60</f>
        <v>243.8</v>
      </c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70"/>
      <c r="CY60" s="19" t="e">
        <f>BX60/BB60*100</f>
        <v>#VALUE!</v>
      </c>
    </row>
    <row r="61" spans="1:103" s="19" customFormat="1" ht="49.5" customHeight="1">
      <c r="A61" s="80" t="s">
        <v>64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62" t="s">
        <v>210</v>
      </c>
      <c r="AG61" s="62"/>
      <c r="AH61" s="62"/>
      <c r="AI61" s="62"/>
      <c r="AJ61" s="62"/>
      <c r="AK61" s="62"/>
      <c r="AL61" s="62" t="s">
        <v>65</v>
      </c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3">
        <f>BB62+BB67</f>
        <v>739700</v>
      </c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4">
        <f>BX62+BX67</f>
        <v>699895.96</v>
      </c>
      <c r="BY61" s="64"/>
      <c r="BZ61" s="64"/>
      <c r="CA61" s="64"/>
      <c r="CB61" s="64"/>
      <c r="CC61" s="64"/>
      <c r="CD61" s="64"/>
      <c r="CE61" s="64"/>
      <c r="CF61" s="64">
        <f aca="true" t="shared" si="5" ref="CF61:CF69">BB61-BX61</f>
        <v>39804.04000000004</v>
      </c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19">
        <f aca="true" t="shared" si="6" ref="CY61:CY99">BX61/BB61*100</f>
        <v>94.61889414627551</v>
      </c>
    </row>
    <row r="62" spans="1:103" s="19" customFormat="1" ht="102" customHeight="1">
      <c r="A62" s="80" t="s">
        <v>144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38" t="s">
        <v>210</v>
      </c>
      <c r="AG62" s="38"/>
      <c r="AH62" s="38"/>
      <c r="AI62" s="38"/>
      <c r="AJ62" s="38"/>
      <c r="AK62" s="38"/>
      <c r="AL62" s="62" t="s">
        <v>235</v>
      </c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3">
        <f>BB65+BB63</f>
        <v>724700</v>
      </c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4">
        <f>BX63+BX65</f>
        <v>661652.76</v>
      </c>
      <c r="BY62" s="64"/>
      <c r="BZ62" s="64"/>
      <c r="CA62" s="64"/>
      <c r="CB62" s="64"/>
      <c r="CC62" s="64"/>
      <c r="CD62" s="64"/>
      <c r="CE62" s="64"/>
      <c r="CF62" s="64">
        <f t="shared" si="5"/>
        <v>63047.23999999999</v>
      </c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19">
        <f t="shared" si="6"/>
        <v>91.30022906030082</v>
      </c>
    </row>
    <row r="63" spans="1:103" s="19" customFormat="1" ht="87.75" customHeight="1">
      <c r="A63" s="48" t="s">
        <v>135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50"/>
      <c r="AF63" s="55" t="s">
        <v>210</v>
      </c>
      <c r="AG63" s="56"/>
      <c r="AH63" s="56"/>
      <c r="AI63" s="56"/>
      <c r="AJ63" s="56"/>
      <c r="AK63" s="57"/>
      <c r="AL63" s="55" t="s">
        <v>119</v>
      </c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7"/>
      <c r="BB63" s="58">
        <f>BB64</f>
        <v>451000</v>
      </c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60"/>
      <c r="BX63" s="68">
        <f>BX64</f>
        <v>452934.07</v>
      </c>
      <c r="BY63" s="69"/>
      <c r="BZ63" s="69"/>
      <c r="CA63" s="69"/>
      <c r="CB63" s="69"/>
      <c r="CC63" s="69"/>
      <c r="CD63" s="69"/>
      <c r="CE63" s="70"/>
      <c r="CF63" s="40">
        <f t="shared" si="5"/>
        <v>-1934.070000000007</v>
      </c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19">
        <f>BX63/BB63*100</f>
        <v>100.42884035476717</v>
      </c>
    </row>
    <row r="64" spans="1:103" s="19" customFormat="1" ht="95.25" customHeight="1">
      <c r="A64" s="48" t="s">
        <v>276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50"/>
      <c r="AF64" s="55" t="s">
        <v>210</v>
      </c>
      <c r="AG64" s="56"/>
      <c r="AH64" s="56"/>
      <c r="AI64" s="56"/>
      <c r="AJ64" s="56"/>
      <c r="AK64" s="57"/>
      <c r="AL64" s="55" t="s">
        <v>120</v>
      </c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7"/>
      <c r="BB64" s="58">
        <v>451000</v>
      </c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60"/>
      <c r="BX64" s="68">
        <v>452934.07</v>
      </c>
      <c r="BY64" s="69"/>
      <c r="BZ64" s="69"/>
      <c r="CA64" s="69"/>
      <c r="CB64" s="69"/>
      <c r="CC64" s="69"/>
      <c r="CD64" s="69"/>
      <c r="CE64" s="70"/>
      <c r="CF64" s="40">
        <f t="shared" si="5"/>
        <v>-1934.070000000007</v>
      </c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19">
        <f>BX64/BB64*100</f>
        <v>100.42884035476717</v>
      </c>
    </row>
    <row r="65" spans="1:103" s="20" customFormat="1" ht="48" customHeight="1">
      <c r="A65" s="79" t="s">
        <v>138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62" t="s">
        <v>210</v>
      </c>
      <c r="AG65" s="62"/>
      <c r="AH65" s="62"/>
      <c r="AI65" s="62"/>
      <c r="AJ65" s="62"/>
      <c r="AK65" s="62"/>
      <c r="AL65" s="62" t="s">
        <v>139</v>
      </c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3">
        <f>BB66</f>
        <v>273700</v>
      </c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4">
        <f>BX66</f>
        <v>208718.69</v>
      </c>
      <c r="BY65" s="64"/>
      <c r="BZ65" s="64"/>
      <c r="CA65" s="64"/>
      <c r="CB65" s="64"/>
      <c r="CC65" s="64"/>
      <c r="CD65" s="64"/>
      <c r="CE65" s="64"/>
      <c r="CF65" s="64">
        <f t="shared" si="5"/>
        <v>64981.31</v>
      </c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20">
        <f>BX65/BB65*100</f>
        <v>76.25819875776398</v>
      </c>
    </row>
    <row r="66" spans="1:103" s="19" customFormat="1" ht="48" customHeight="1">
      <c r="A66" s="77" t="s">
        <v>277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62" t="s">
        <v>210</v>
      </c>
      <c r="AG66" s="62"/>
      <c r="AH66" s="62"/>
      <c r="AI66" s="62"/>
      <c r="AJ66" s="62"/>
      <c r="AK66" s="62"/>
      <c r="AL66" s="38" t="s">
        <v>140</v>
      </c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9">
        <v>273700</v>
      </c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40">
        <v>208718.69</v>
      </c>
      <c r="BY66" s="40"/>
      <c r="BZ66" s="40"/>
      <c r="CA66" s="40"/>
      <c r="CB66" s="40"/>
      <c r="CC66" s="40"/>
      <c r="CD66" s="40"/>
      <c r="CE66" s="40"/>
      <c r="CF66" s="40">
        <f t="shared" si="5"/>
        <v>64981.31</v>
      </c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19">
        <f>BX66/BB66*100</f>
        <v>76.25819875776398</v>
      </c>
    </row>
    <row r="67" spans="1:103" s="20" customFormat="1" ht="48.75" customHeight="1">
      <c r="A67" s="79" t="s">
        <v>239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62" t="s">
        <v>210</v>
      </c>
      <c r="AG67" s="62"/>
      <c r="AH67" s="62"/>
      <c r="AI67" s="62"/>
      <c r="AJ67" s="62"/>
      <c r="AK67" s="62"/>
      <c r="AL67" s="62" t="s">
        <v>240</v>
      </c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3">
        <f>BB68</f>
        <v>15000</v>
      </c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4">
        <f>BX68</f>
        <v>38243.2</v>
      </c>
      <c r="BY67" s="64"/>
      <c r="BZ67" s="64"/>
      <c r="CA67" s="64"/>
      <c r="CB67" s="64"/>
      <c r="CC67" s="64"/>
      <c r="CD67" s="64"/>
      <c r="CE67" s="64"/>
      <c r="CF67" s="64">
        <f t="shared" si="5"/>
        <v>-23243.199999999997</v>
      </c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19">
        <f t="shared" si="6"/>
        <v>254.95466666666667</v>
      </c>
    </row>
    <row r="68" spans="1:103" s="19" customFormat="1" ht="59.25" customHeight="1">
      <c r="A68" s="77" t="s">
        <v>242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62" t="s">
        <v>210</v>
      </c>
      <c r="AG68" s="62"/>
      <c r="AH68" s="62"/>
      <c r="AI68" s="62"/>
      <c r="AJ68" s="62"/>
      <c r="AK68" s="62"/>
      <c r="AL68" s="38" t="s">
        <v>241</v>
      </c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9">
        <f>BB69</f>
        <v>15000</v>
      </c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40">
        <f>BX69</f>
        <v>38243.2</v>
      </c>
      <c r="BY68" s="40"/>
      <c r="BZ68" s="40"/>
      <c r="CA68" s="40"/>
      <c r="CB68" s="40"/>
      <c r="CC68" s="40"/>
      <c r="CD68" s="40"/>
      <c r="CE68" s="40"/>
      <c r="CF68" s="40">
        <f t="shared" si="5"/>
        <v>-23243.199999999997</v>
      </c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19">
        <f t="shared" si="6"/>
        <v>254.95466666666667</v>
      </c>
    </row>
    <row r="69" spans="1:103" s="19" customFormat="1" ht="60.75" customHeight="1">
      <c r="A69" s="77" t="s">
        <v>278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62" t="s">
        <v>210</v>
      </c>
      <c r="AG69" s="62"/>
      <c r="AH69" s="62"/>
      <c r="AI69" s="62"/>
      <c r="AJ69" s="62"/>
      <c r="AK69" s="62"/>
      <c r="AL69" s="38" t="s">
        <v>238</v>
      </c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9">
        <v>15000</v>
      </c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40">
        <v>38243.2</v>
      </c>
      <c r="BY69" s="40"/>
      <c r="BZ69" s="40"/>
      <c r="CA69" s="40"/>
      <c r="CB69" s="40"/>
      <c r="CC69" s="40"/>
      <c r="CD69" s="40"/>
      <c r="CE69" s="40"/>
      <c r="CF69" s="40">
        <f t="shared" si="5"/>
        <v>-23243.199999999997</v>
      </c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19">
        <f t="shared" si="6"/>
        <v>254.95466666666667</v>
      </c>
    </row>
    <row r="70" spans="1:103" s="28" customFormat="1" ht="42" customHeight="1">
      <c r="A70" s="52" t="s">
        <v>306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1" t="s">
        <v>210</v>
      </c>
      <c r="AG70" s="51"/>
      <c r="AH70" s="51"/>
      <c r="AI70" s="51"/>
      <c r="AJ70" s="51"/>
      <c r="AK70" s="51"/>
      <c r="AL70" s="51" t="s">
        <v>307</v>
      </c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3" t="s">
        <v>52</v>
      </c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4">
        <f>BX71</f>
        <v>8014</v>
      </c>
      <c r="BY70" s="54"/>
      <c r="BZ70" s="54"/>
      <c r="CA70" s="54"/>
      <c r="CB70" s="54"/>
      <c r="CC70" s="54"/>
      <c r="CD70" s="54"/>
      <c r="CE70" s="54"/>
      <c r="CF70" s="54">
        <f>CF71</f>
        <v>-8014</v>
      </c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28" t="e">
        <f t="shared" si="6"/>
        <v>#VALUE!</v>
      </c>
    </row>
    <row r="71" spans="1:103" s="26" customFormat="1" ht="28.5" customHeight="1">
      <c r="A71" s="47" t="s">
        <v>308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51" t="s">
        <v>210</v>
      </c>
      <c r="AG71" s="51"/>
      <c r="AH71" s="51"/>
      <c r="AI71" s="51"/>
      <c r="AJ71" s="51"/>
      <c r="AK71" s="51"/>
      <c r="AL71" s="44" t="s">
        <v>312</v>
      </c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5" t="s">
        <v>52</v>
      </c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6">
        <f>BX72</f>
        <v>8014</v>
      </c>
      <c r="BY71" s="46"/>
      <c r="BZ71" s="46"/>
      <c r="CA71" s="46"/>
      <c r="CB71" s="46"/>
      <c r="CC71" s="46"/>
      <c r="CD71" s="46"/>
      <c r="CE71" s="46"/>
      <c r="CF71" s="46">
        <f>CF72</f>
        <v>-8014</v>
      </c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26" t="e">
        <f t="shared" si="6"/>
        <v>#VALUE!</v>
      </c>
    </row>
    <row r="72" spans="1:103" s="26" customFormat="1" ht="34.5" customHeight="1">
      <c r="A72" s="47" t="s">
        <v>309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51" t="s">
        <v>210</v>
      </c>
      <c r="AG72" s="51"/>
      <c r="AH72" s="51"/>
      <c r="AI72" s="51"/>
      <c r="AJ72" s="51"/>
      <c r="AK72" s="51"/>
      <c r="AL72" s="44" t="s">
        <v>311</v>
      </c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5" t="s">
        <v>52</v>
      </c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6">
        <f>BX73</f>
        <v>8014</v>
      </c>
      <c r="BY72" s="46"/>
      <c r="BZ72" s="46"/>
      <c r="CA72" s="46"/>
      <c r="CB72" s="46"/>
      <c r="CC72" s="46"/>
      <c r="CD72" s="46"/>
      <c r="CE72" s="46"/>
      <c r="CF72" s="46">
        <f>CF73</f>
        <v>-8014</v>
      </c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26" t="e">
        <f aca="true" t="shared" si="7" ref="CY72:CY82">BX72/BB72*100</f>
        <v>#VALUE!</v>
      </c>
    </row>
    <row r="73" spans="1:103" s="26" customFormat="1" ht="38.25" customHeight="1">
      <c r="A73" s="47" t="s">
        <v>310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51" t="s">
        <v>210</v>
      </c>
      <c r="AG73" s="51"/>
      <c r="AH73" s="51"/>
      <c r="AI73" s="51"/>
      <c r="AJ73" s="51"/>
      <c r="AK73" s="51"/>
      <c r="AL73" s="44" t="s">
        <v>301</v>
      </c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5" t="s">
        <v>52</v>
      </c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6">
        <v>8014</v>
      </c>
      <c r="BY73" s="46"/>
      <c r="BZ73" s="46"/>
      <c r="CA73" s="46"/>
      <c r="CB73" s="46"/>
      <c r="CC73" s="46"/>
      <c r="CD73" s="46"/>
      <c r="CE73" s="46"/>
      <c r="CF73" s="46">
        <f>-BX73</f>
        <v>-8014</v>
      </c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26" t="e">
        <f t="shared" si="7"/>
        <v>#VALUE!</v>
      </c>
    </row>
    <row r="74" spans="1:103" s="20" customFormat="1" ht="28.5" customHeight="1">
      <c r="A74" s="79" t="s">
        <v>329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62" t="s">
        <v>210</v>
      </c>
      <c r="AG74" s="62"/>
      <c r="AH74" s="62"/>
      <c r="AI74" s="62"/>
      <c r="AJ74" s="62"/>
      <c r="AK74" s="62"/>
      <c r="AL74" s="62" t="s">
        <v>331</v>
      </c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3" t="s">
        <v>52</v>
      </c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7">
        <f>BX75</f>
        <v>95100.03</v>
      </c>
      <c r="BY74" s="64"/>
      <c r="BZ74" s="64"/>
      <c r="CA74" s="64"/>
      <c r="CB74" s="64"/>
      <c r="CC74" s="64"/>
      <c r="CD74" s="64"/>
      <c r="CE74" s="64"/>
      <c r="CF74" s="64">
        <f>-BX74</f>
        <v>-95100.03</v>
      </c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19" t="e">
        <f>BX74/BB74*100</f>
        <v>#VALUE!</v>
      </c>
    </row>
    <row r="75" spans="1:103" s="19" customFormat="1" ht="60" customHeight="1">
      <c r="A75" s="77" t="s">
        <v>330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38" t="s">
        <v>210</v>
      </c>
      <c r="AG75" s="38"/>
      <c r="AH75" s="38"/>
      <c r="AI75" s="38"/>
      <c r="AJ75" s="38"/>
      <c r="AK75" s="38"/>
      <c r="AL75" s="38" t="s">
        <v>332</v>
      </c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9" t="s">
        <v>52</v>
      </c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40">
        <f>BX76</f>
        <v>95100.03</v>
      </c>
      <c r="BY75" s="40"/>
      <c r="BZ75" s="40"/>
      <c r="CA75" s="40"/>
      <c r="CB75" s="40"/>
      <c r="CC75" s="40"/>
      <c r="CD75" s="40"/>
      <c r="CE75" s="40"/>
      <c r="CF75" s="40">
        <f>-BX75</f>
        <v>-95100.03</v>
      </c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19" t="e">
        <f>BX75/BB75*100</f>
        <v>#VALUE!</v>
      </c>
    </row>
    <row r="76" spans="1:103" s="19" customFormat="1" ht="55.5" customHeight="1">
      <c r="A76" s="77" t="s">
        <v>334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38" t="s">
        <v>210</v>
      </c>
      <c r="AG76" s="38"/>
      <c r="AH76" s="38"/>
      <c r="AI76" s="38"/>
      <c r="AJ76" s="38"/>
      <c r="AK76" s="38"/>
      <c r="AL76" s="38" t="s">
        <v>333</v>
      </c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9" t="s">
        <v>52</v>
      </c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40">
        <v>95100.03</v>
      </c>
      <c r="BY76" s="40"/>
      <c r="BZ76" s="40"/>
      <c r="CA76" s="40"/>
      <c r="CB76" s="40"/>
      <c r="CC76" s="40"/>
      <c r="CD76" s="40"/>
      <c r="CE76" s="40"/>
      <c r="CF76" s="40">
        <f>-BX76</f>
        <v>-95100.03</v>
      </c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19" t="e">
        <f>BX76/BB76*100</f>
        <v>#VALUE!</v>
      </c>
    </row>
    <row r="77" spans="1:103" s="20" customFormat="1" ht="28.5" customHeight="1">
      <c r="A77" s="79" t="s">
        <v>143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62" t="s">
        <v>210</v>
      </c>
      <c r="AG77" s="62"/>
      <c r="AH77" s="62"/>
      <c r="AI77" s="62"/>
      <c r="AJ77" s="62"/>
      <c r="AK77" s="62"/>
      <c r="AL77" s="62" t="s">
        <v>141</v>
      </c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3">
        <f>BB80</f>
        <v>58500</v>
      </c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7">
        <f>BX80+BX78</f>
        <v>39500</v>
      </c>
      <c r="BY77" s="64"/>
      <c r="BZ77" s="64"/>
      <c r="CA77" s="64"/>
      <c r="CB77" s="64"/>
      <c r="CC77" s="64"/>
      <c r="CD77" s="64"/>
      <c r="CE77" s="64"/>
      <c r="CF77" s="64">
        <f>BB77-BX77</f>
        <v>19000</v>
      </c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19">
        <f t="shared" si="7"/>
        <v>67.52136752136752</v>
      </c>
    </row>
    <row r="78" spans="1:103" s="26" customFormat="1" ht="45.75" customHeight="1">
      <c r="A78" s="47" t="s">
        <v>320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4" t="s">
        <v>210</v>
      </c>
      <c r="AG78" s="44"/>
      <c r="AH78" s="44"/>
      <c r="AI78" s="44"/>
      <c r="AJ78" s="44"/>
      <c r="AK78" s="44"/>
      <c r="AL78" s="44" t="s">
        <v>318</v>
      </c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5" t="s">
        <v>52</v>
      </c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6">
        <f>BX79</f>
        <v>26500</v>
      </c>
      <c r="BY78" s="46"/>
      <c r="BZ78" s="46"/>
      <c r="CA78" s="46"/>
      <c r="CB78" s="46"/>
      <c r="CC78" s="46"/>
      <c r="CD78" s="46"/>
      <c r="CE78" s="46"/>
      <c r="CF78" s="46">
        <f>-BX78</f>
        <v>-26500</v>
      </c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26" t="e">
        <f>BX78/BB78*100</f>
        <v>#VALUE!</v>
      </c>
    </row>
    <row r="79" spans="1:103" s="26" customFormat="1" ht="57.75" customHeight="1">
      <c r="A79" s="47" t="s">
        <v>319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4" t="s">
        <v>210</v>
      </c>
      <c r="AG79" s="44"/>
      <c r="AH79" s="44"/>
      <c r="AI79" s="44"/>
      <c r="AJ79" s="44"/>
      <c r="AK79" s="44"/>
      <c r="AL79" s="44" t="s">
        <v>341</v>
      </c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5" t="str">
        <f>BB81</f>
        <v>-</v>
      </c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6">
        <v>26500</v>
      </c>
      <c r="BY79" s="46"/>
      <c r="BZ79" s="46"/>
      <c r="CA79" s="46"/>
      <c r="CB79" s="46"/>
      <c r="CC79" s="46"/>
      <c r="CD79" s="46"/>
      <c r="CE79" s="46"/>
      <c r="CF79" s="46">
        <f>-BX79</f>
        <v>-26500</v>
      </c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26" t="e">
        <f>BX79/BB79*100</f>
        <v>#VALUE!</v>
      </c>
    </row>
    <row r="80" spans="1:103" s="19" customFormat="1" ht="41.25" customHeight="1">
      <c r="A80" s="77" t="s">
        <v>272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38" t="s">
        <v>210</v>
      </c>
      <c r="AG80" s="38"/>
      <c r="AH80" s="38"/>
      <c r="AI80" s="38"/>
      <c r="AJ80" s="38"/>
      <c r="AK80" s="38"/>
      <c r="AL80" s="38" t="s">
        <v>268</v>
      </c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9">
        <f>BB82</f>
        <v>58500</v>
      </c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40">
        <f>BX82+BX81</f>
        <v>13000</v>
      </c>
      <c r="BY80" s="40"/>
      <c r="BZ80" s="40"/>
      <c r="CA80" s="40"/>
      <c r="CB80" s="40"/>
      <c r="CC80" s="40"/>
      <c r="CD80" s="40"/>
      <c r="CE80" s="40"/>
      <c r="CF80" s="40">
        <f>BB80-BX80</f>
        <v>45500</v>
      </c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19">
        <f t="shared" si="7"/>
        <v>22.22222222222222</v>
      </c>
    </row>
    <row r="81" spans="1:103" s="26" customFormat="1" ht="49.5" customHeight="1">
      <c r="A81" s="47" t="s">
        <v>287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4" t="s">
        <v>210</v>
      </c>
      <c r="AG81" s="44"/>
      <c r="AH81" s="44"/>
      <c r="AI81" s="44"/>
      <c r="AJ81" s="44"/>
      <c r="AK81" s="44"/>
      <c r="AL81" s="44" t="s">
        <v>342</v>
      </c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5" t="s">
        <v>52</v>
      </c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6">
        <v>10000</v>
      </c>
      <c r="BY81" s="46"/>
      <c r="BZ81" s="46"/>
      <c r="CA81" s="46"/>
      <c r="CB81" s="46"/>
      <c r="CC81" s="46"/>
      <c r="CD81" s="46"/>
      <c r="CE81" s="46"/>
      <c r="CF81" s="46">
        <f>-BX81</f>
        <v>-10000</v>
      </c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26" t="e">
        <f t="shared" si="7"/>
        <v>#VALUE!</v>
      </c>
    </row>
    <row r="82" spans="1:103" s="19" customFormat="1" ht="84" customHeight="1">
      <c r="A82" s="77" t="s">
        <v>271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38" t="s">
        <v>210</v>
      </c>
      <c r="AG82" s="38"/>
      <c r="AH82" s="38"/>
      <c r="AI82" s="38"/>
      <c r="AJ82" s="38"/>
      <c r="AK82" s="38"/>
      <c r="AL82" s="38" t="s">
        <v>343</v>
      </c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9">
        <v>58500</v>
      </c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40">
        <v>3000</v>
      </c>
      <c r="BY82" s="40"/>
      <c r="BZ82" s="40"/>
      <c r="CA82" s="40"/>
      <c r="CB82" s="40"/>
      <c r="CC82" s="40"/>
      <c r="CD82" s="40"/>
      <c r="CE82" s="40"/>
      <c r="CF82" s="40">
        <f aca="true" t="shared" si="8" ref="CF82:CF87">BB82-BX82</f>
        <v>55500</v>
      </c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19">
        <f t="shared" si="7"/>
        <v>5.128205128205128</v>
      </c>
    </row>
    <row r="83" spans="1:103" s="20" customFormat="1" ht="28.5" customHeight="1">
      <c r="A83" s="79" t="s">
        <v>115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62" t="s">
        <v>210</v>
      </c>
      <c r="AG83" s="62"/>
      <c r="AH83" s="62"/>
      <c r="AI83" s="62"/>
      <c r="AJ83" s="62"/>
      <c r="AK83" s="62"/>
      <c r="AL83" s="62" t="s">
        <v>114</v>
      </c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3">
        <f>BB84</f>
        <v>62000</v>
      </c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4">
        <f>BX84</f>
        <v>9800</v>
      </c>
      <c r="BY83" s="64"/>
      <c r="BZ83" s="64"/>
      <c r="CA83" s="64"/>
      <c r="CB83" s="64"/>
      <c r="CC83" s="64"/>
      <c r="CD83" s="64"/>
      <c r="CE83" s="64"/>
      <c r="CF83" s="64">
        <f t="shared" si="8"/>
        <v>52200</v>
      </c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19">
        <f t="shared" si="6"/>
        <v>15.806451612903224</v>
      </c>
    </row>
    <row r="84" spans="1:103" s="20" customFormat="1" ht="28.5" customHeight="1">
      <c r="A84" s="77" t="s">
        <v>127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62" t="s">
        <v>210</v>
      </c>
      <c r="AG84" s="62"/>
      <c r="AH84" s="62"/>
      <c r="AI84" s="62"/>
      <c r="AJ84" s="62"/>
      <c r="AK84" s="62"/>
      <c r="AL84" s="38" t="s">
        <v>124</v>
      </c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9">
        <f>BB85</f>
        <v>62000</v>
      </c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40">
        <f>BX85</f>
        <v>9800</v>
      </c>
      <c r="BY84" s="40"/>
      <c r="BZ84" s="40"/>
      <c r="CA84" s="40"/>
      <c r="CB84" s="40"/>
      <c r="CC84" s="40"/>
      <c r="CD84" s="40"/>
      <c r="CE84" s="40"/>
      <c r="CF84" s="40">
        <f t="shared" si="8"/>
        <v>52200</v>
      </c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19">
        <f t="shared" si="6"/>
        <v>15.806451612903224</v>
      </c>
    </row>
    <row r="85" spans="1:103" s="19" customFormat="1" ht="28.5" customHeight="1">
      <c r="A85" s="77" t="s">
        <v>279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62" t="s">
        <v>210</v>
      </c>
      <c r="AG85" s="62"/>
      <c r="AH85" s="62"/>
      <c r="AI85" s="62"/>
      <c r="AJ85" s="62"/>
      <c r="AK85" s="62"/>
      <c r="AL85" s="38" t="s">
        <v>126</v>
      </c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9">
        <v>62000</v>
      </c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40">
        <v>9800</v>
      </c>
      <c r="BY85" s="40"/>
      <c r="BZ85" s="40"/>
      <c r="CA85" s="40"/>
      <c r="CB85" s="40"/>
      <c r="CC85" s="40"/>
      <c r="CD85" s="40"/>
      <c r="CE85" s="40"/>
      <c r="CF85" s="40">
        <f t="shared" si="8"/>
        <v>52200</v>
      </c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19">
        <f t="shared" si="6"/>
        <v>15.806451612903224</v>
      </c>
    </row>
    <row r="86" spans="1:103" s="19" customFormat="1" ht="30" customHeight="1">
      <c r="A86" s="72" t="s">
        <v>66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62" t="s">
        <v>210</v>
      </c>
      <c r="AG86" s="62"/>
      <c r="AH86" s="62"/>
      <c r="AI86" s="62"/>
      <c r="AJ86" s="62"/>
      <c r="AK86" s="62"/>
      <c r="AL86" s="62" t="s">
        <v>67</v>
      </c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3">
        <f>BB87</f>
        <v>14132200</v>
      </c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4">
        <f>BX87</f>
        <v>12048814.71</v>
      </c>
      <c r="BY86" s="64"/>
      <c r="BZ86" s="64"/>
      <c r="CA86" s="64"/>
      <c r="CB86" s="64"/>
      <c r="CC86" s="64"/>
      <c r="CD86" s="64"/>
      <c r="CE86" s="64"/>
      <c r="CF86" s="64">
        <f t="shared" si="8"/>
        <v>2083385.289999999</v>
      </c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19">
        <f t="shared" si="6"/>
        <v>85.25788419354383</v>
      </c>
    </row>
    <row r="87" spans="1:103" s="19" customFormat="1" ht="42" customHeight="1">
      <c r="A87" s="78" t="s">
        <v>68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62" t="s">
        <v>210</v>
      </c>
      <c r="AG87" s="62"/>
      <c r="AH87" s="62"/>
      <c r="AI87" s="62"/>
      <c r="AJ87" s="62"/>
      <c r="AK87" s="62"/>
      <c r="AL87" s="62" t="s">
        <v>69</v>
      </c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3">
        <f>BB91+BB96</f>
        <v>14132200</v>
      </c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4">
        <f>BX91+BX96</f>
        <v>12048814.71</v>
      </c>
      <c r="BY87" s="64"/>
      <c r="BZ87" s="64"/>
      <c r="CA87" s="64"/>
      <c r="CB87" s="64"/>
      <c r="CC87" s="64"/>
      <c r="CD87" s="64"/>
      <c r="CE87" s="64"/>
      <c r="CF87" s="64">
        <f t="shared" si="8"/>
        <v>2083385.289999999</v>
      </c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19">
        <f t="shared" si="6"/>
        <v>85.25788419354383</v>
      </c>
    </row>
    <row r="88" spans="1:103" s="19" customFormat="1" ht="77.25" customHeight="1" hidden="1">
      <c r="A88" s="76" t="s">
        <v>70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62" t="s">
        <v>210</v>
      </c>
      <c r="AG88" s="62"/>
      <c r="AH88" s="62"/>
      <c r="AI88" s="62"/>
      <c r="AJ88" s="62"/>
      <c r="AK88" s="62"/>
      <c r="AL88" s="62" t="s">
        <v>71</v>
      </c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3" t="str">
        <f>BB89</f>
        <v>-</v>
      </c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4">
        <f>BX89</f>
        <v>0</v>
      </c>
      <c r="BY88" s="64"/>
      <c r="BZ88" s="64"/>
      <c r="CA88" s="64"/>
      <c r="CB88" s="64"/>
      <c r="CC88" s="64"/>
      <c r="CD88" s="64"/>
      <c r="CE88" s="64"/>
      <c r="CF88" s="64" t="str">
        <f>BB88</f>
        <v>-</v>
      </c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19" t="e">
        <f t="shared" si="6"/>
        <v>#VALUE!</v>
      </c>
    </row>
    <row r="89" spans="1:103" s="19" customFormat="1" ht="77.25" customHeight="1" hidden="1">
      <c r="A89" s="74" t="s">
        <v>72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38" t="s">
        <v>210</v>
      </c>
      <c r="AG89" s="38"/>
      <c r="AH89" s="38"/>
      <c r="AI89" s="38"/>
      <c r="AJ89" s="38"/>
      <c r="AK89" s="38"/>
      <c r="AL89" s="38" t="s">
        <v>73</v>
      </c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9" t="str">
        <f>BB90</f>
        <v>-</v>
      </c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40"/>
      <c r="BY89" s="40"/>
      <c r="BZ89" s="40"/>
      <c r="CA89" s="40"/>
      <c r="CB89" s="40"/>
      <c r="CC89" s="40"/>
      <c r="CD89" s="40"/>
      <c r="CE89" s="40"/>
      <c r="CF89" s="64" t="str">
        <f>BB89</f>
        <v>-</v>
      </c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19" t="e">
        <f t="shared" si="6"/>
        <v>#VALUE!</v>
      </c>
    </row>
    <row r="90" spans="1:103" s="19" customFormat="1" ht="77.25" customHeight="1" hidden="1">
      <c r="A90" s="74" t="s">
        <v>74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38" t="s">
        <v>210</v>
      </c>
      <c r="AG90" s="38"/>
      <c r="AH90" s="38"/>
      <c r="AI90" s="38"/>
      <c r="AJ90" s="38"/>
      <c r="AK90" s="38"/>
      <c r="AL90" s="38" t="s">
        <v>75</v>
      </c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9" t="s">
        <v>52</v>
      </c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40"/>
      <c r="BY90" s="40"/>
      <c r="BZ90" s="40"/>
      <c r="CA90" s="40"/>
      <c r="CB90" s="40"/>
      <c r="CC90" s="40"/>
      <c r="CD90" s="40"/>
      <c r="CE90" s="40"/>
      <c r="CF90" s="64" t="str">
        <f>BB90</f>
        <v>-</v>
      </c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19" t="e">
        <f t="shared" si="6"/>
        <v>#VALUE!</v>
      </c>
    </row>
    <row r="91" spans="1:103" s="19" customFormat="1" ht="33" customHeight="1">
      <c r="A91" s="76" t="s">
        <v>76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62" t="s">
        <v>210</v>
      </c>
      <c r="AG91" s="62"/>
      <c r="AH91" s="62"/>
      <c r="AI91" s="62"/>
      <c r="AJ91" s="62"/>
      <c r="AK91" s="62"/>
      <c r="AL91" s="62" t="s">
        <v>77</v>
      </c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3">
        <f>BB92+BB94</f>
        <v>524700</v>
      </c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4">
        <f>BX92+BX94</f>
        <v>446000</v>
      </c>
      <c r="BY91" s="64"/>
      <c r="BZ91" s="64"/>
      <c r="CA91" s="64"/>
      <c r="CB91" s="64"/>
      <c r="CC91" s="64"/>
      <c r="CD91" s="64"/>
      <c r="CE91" s="64"/>
      <c r="CF91" s="64">
        <f>BB91-BX91</f>
        <v>78700</v>
      </c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19">
        <f t="shared" si="6"/>
        <v>85.00095292548123</v>
      </c>
    </row>
    <row r="92" spans="1:103" s="19" customFormat="1" ht="42.75" customHeight="1">
      <c r="A92" s="74" t="s">
        <v>78</v>
      </c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38" t="s">
        <v>210</v>
      </c>
      <c r="AG92" s="38"/>
      <c r="AH92" s="38"/>
      <c r="AI92" s="38"/>
      <c r="AJ92" s="38"/>
      <c r="AK92" s="38"/>
      <c r="AL92" s="38" t="s">
        <v>79</v>
      </c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9">
        <f>BB93</f>
        <v>524500</v>
      </c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40">
        <f>BX93</f>
        <v>445800</v>
      </c>
      <c r="BY92" s="40"/>
      <c r="BZ92" s="40"/>
      <c r="CA92" s="40"/>
      <c r="CB92" s="40"/>
      <c r="CC92" s="40"/>
      <c r="CD92" s="40"/>
      <c r="CE92" s="40"/>
      <c r="CF92" s="40">
        <f>BB92-BX92</f>
        <v>78700</v>
      </c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19">
        <f t="shared" si="6"/>
        <v>84.9952335557674</v>
      </c>
    </row>
    <row r="93" spans="1:103" s="19" customFormat="1" ht="47.25" customHeight="1">
      <c r="A93" s="74" t="s">
        <v>281</v>
      </c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38" t="s">
        <v>210</v>
      </c>
      <c r="AG93" s="38"/>
      <c r="AH93" s="38"/>
      <c r="AI93" s="38"/>
      <c r="AJ93" s="38"/>
      <c r="AK93" s="38"/>
      <c r="AL93" s="38" t="s">
        <v>80</v>
      </c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9">
        <v>524500</v>
      </c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40">
        <v>445800</v>
      </c>
      <c r="BY93" s="40"/>
      <c r="BZ93" s="40"/>
      <c r="CA93" s="40"/>
      <c r="CB93" s="40"/>
      <c r="CC93" s="40"/>
      <c r="CD93" s="40"/>
      <c r="CE93" s="40"/>
      <c r="CF93" s="40">
        <f>BB93-BX93</f>
        <v>78700</v>
      </c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19">
        <f t="shared" si="6"/>
        <v>84.9952335557674</v>
      </c>
    </row>
    <row r="94" spans="1:103" s="20" customFormat="1" ht="41.25" customHeight="1">
      <c r="A94" s="76" t="s">
        <v>117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62" t="s">
        <v>210</v>
      </c>
      <c r="AG94" s="62"/>
      <c r="AH94" s="62"/>
      <c r="AI94" s="62"/>
      <c r="AJ94" s="62"/>
      <c r="AK94" s="62"/>
      <c r="AL94" s="62" t="s">
        <v>118</v>
      </c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3">
        <f>BB95</f>
        <v>200</v>
      </c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4">
        <f>BX95</f>
        <v>200</v>
      </c>
      <c r="BY94" s="64"/>
      <c r="BZ94" s="64"/>
      <c r="CA94" s="64"/>
      <c r="CB94" s="64"/>
      <c r="CC94" s="64"/>
      <c r="CD94" s="64"/>
      <c r="CE94" s="64"/>
      <c r="CF94" s="64" t="s">
        <v>52</v>
      </c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20">
        <f t="shared" si="6"/>
        <v>100</v>
      </c>
    </row>
    <row r="95" spans="1:103" s="19" customFormat="1" ht="45" customHeight="1">
      <c r="A95" s="74" t="s">
        <v>280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38" t="s">
        <v>210</v>
      </c>
      <c r="AG95" s="38"/>
      <c r="AH95" s="38"/>
      <c r="AI95" s="38"/>
      <c r="AJ95" s="38"/>
      <c r="AK95" s="38"/>
      <c r="AL95" s="38" t="s">
        <v>116</v>
      </c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9">
        <v>200</v>
      </c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40">
        <v>200</v>
      </c>
      <c r="BY95" s="40"/>
      <c r="BZ95" s="40"/>
      <c r="CA95" s="40"/>
      <c r="CB95" s="40"/>
      <c r="CC95" s="40"/>
      <c r="CD95" s="40"/>
      <c r="CE95" s="40"/>
      <c r="CF95" s="40" t="s">
        <v>52</v>
      </c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19">
        <f t="shared" si="6"/>
        <v>100</v>
      </c>
    </row>
    <row r="96" spans="1:103" s="19" customFormat="1" ht="23.25" customHeight="1">
      <c r="A96" s="76" t="s">
        <v>81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62" t="s">
        <v>210</v>
      </c>
      <c r="AG96" s="62"/>
      <c r="AH96" s="62"/>
      <c r="AI96" s="62"/>
      <c r="AJ96" s="62"/>
      <c r="AK96" s="62"/>
      <c r="AL96" s="62" t="s">
        <v>82</v>
      </c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3">
        <f>BB97</f>
        <v>13607500</v>
      </c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4">
        <f>BX97</f>
        <v>11602814.71</v>
      </c>
      <c r="BY96" s="64"/>
      <c r="BZ96" s="64"/>
      <c r="CA96" s="64"/>
      <c r="CB96" s="64"/>
      <c r="CC96" s="64"/>
      <c r="CD96" s="64"/>
      <c r="CE96" s="64"/>
      <c r="CF96" s="64">
        <f>BB96-BX96</f>
        <v>2004685.289999999</v>
      </c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19">
        <f t="shared" si="6"/>
        <v>85.26779136505604</v>
      </c>
    </row>
    <row r="97" spans="1:103" s="19" customFormat="1" ht="34.5" customHeight="1">
      <c r="A97" s="74" t="s">
        <v>83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38" t="s">
        <v>210</v>
      </c>
      <c r="AG97" s="38"/>
      <c r="AH97" s="38"/>
      <c r="AI97" s="38"/>
      <c r="AJ97" s="38"/>
      <c r="AK97" s="38"/>
      <c r="AL97" s="38" t="s">
        <v>84</v>
      </c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9">
        <f>BB98</f>
        <v>13607500</v>
      </c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40">
        <f>BX98</f>
        <v>11602814.71</v>
      </c>
      <c r="BY97" s="40"/>
      <c r="BZ97" s="40"/>
      <c r="CA97" s="40"/>
      <c r="CB97" s="40"/>
      <c r="CC97" s="40"/>
      <c r="CD97" s="40"/>
      <c r="CE97" s="40"/>
      <c r="CF97" s="40">
        <f>BB97-BX97</f>
        <v>2004685.289999999</v>
      </c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19">
        <f t="shared" si="6"/>
        <v>85.26779136505604</v>
      </c>
    </row>
    <row r="98" spans="1:103" s="19" customFormat="1" ht="33.75" customHeight="1">
      <c r="A98" s="74" t="s">
        <v>282</v>
      </c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38" t="s">
        <v>210</v>
      </c>
      <c r="AG98" s="38"/>
      <c r="AH98" s="38"/>
      <c r="AI98" s="38"/>
      <c r="AJ98" s="38"/>
      <c r="AK98" s="38"/>
      <c r="AL98" s="38" t="s">
        <v>85</v>
      </c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9">
        <v>13607500</v>
      </c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40">
        <v>11602814.71</v>
      </c>
      <c r="BY98" s="40"/>
      <c r="BZ98" s="40"/>
      <c r="CA98" s="40"/>
      <c r="CB98" s="40"/>
      <c r="CC98" s="40"/>
      <c r="CD98" s="40"/>
      <c r="CE98" s="40"/>
      <c r="CF98" s="40">
        <f>BB98-BX98</f>
        <v>2004685.289999999</v>
      </c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19">
        <f t="shared" si="6"/>
        <v>85.26779136505604</v>
      </c>
    </row>
    <row r="99" ht="12.75">
      <c r="CY99" s="2" t="e">
        <f t="shared" si="6"/>
        <v>#DIV/0!</v>
      </c>
    </row>
  </sheetData>
  <sheetProtection/>
  <mergeCells count="537">
    <mergeCell ref="A76:AE76"/>
    <mergeCell ref="AF76:AK76"/>
    <mergeCell ref="AL76:BA76"/>
    <mergeCell ref="BB76:BW76"/>
    <mergeCell ref="BX76:CE76"/>
    <mergeCell ref="CF76:CX76"/>
    <mergeCell ref="A75:AE75"/>
    <mergeCell ref="AF75:AK75"/>
    <mergeCell ref="AL75:BA75"/>
    <mergeCell ref="BB75:BW75"/>
    <mergeCell ref="BX75:CE75"/>
    <mergeCell ref="CF75:CX75"/>
    <mergeCell ref="A74:AE74"/>
    <mergeCell ref="AF74:AK74"/>
    <mergeCell ref="AL74:BA74"/>
    <mergeCell ref="BB74:BW74"/>
    <mergeCell ref="BX74:CE74"/>
    <mergeCell ref="CF74:CX74"/>
    <mergeCell ref="A54:AE54"/>
    <mergeCell ref="AF54:AK54"/>
    <mergeCell ref="AL54:BA54"/>
    <mergeCell ref="BB54:BW54"/>
    <mergeCell ref="BX54:CE54"/>
    <mergeCell ref="CF54:CX54"/>
    <mergeCell ref="BX63:CE63"/>
    <mergeCell ref="CF63:CX63"/>
    <mergeCell ref="BX61:CE61"/>
    <mergeCell ref="CF61:CX61"/>
    <mergeCell ref="BX67:CE67"/>
    <mergeCell ref="BX51:CE51"/>
    <mergeCell ref="CF51:CX51"/>
    <mergeCell ref="CF66:CX66"/>
    <mergeCell ref="BX57:CE57"/>
    <mergeCell ref="CF57:CX57"/>
    <mergeCell ref="CF67:CX67"/>
    <mergeCell ref="BX52:CE52"/>
    <mergeCell ref="CF52:CX52"/>
    <mergeCell ref="BX56:CE56"/>
    <mergeCell ref="AL26:BA26"/>
    <mergeCell ref="BB26:BW26"/>
    <mergeCell ref="CF45:CX45"/>
    <mergeCell ref="BX47:CE47"/>
    <mergeCell ref="CF47:CX47"/>
    <mergeCell ref="BX46:CE46"/>
    <mergeCell ref="CF46:CX46"/>
    <mergeCell ref="BB77:BW77"/>
    <mergeCell ref="AF25:AK25"/>
    <mergeCell ref="AL25:BA25"/>
    <mergeCell ref="BB25:BW25"/>
    <mergeCell ref="AF58:AK58"/>
    <mergeCell ref="BB50:BW50"/>
    <mergeCell ref="AL37:BA37"/>
    <mergeCell ref="BB37:BW37"/>
    <mergeCell ref="BB27:BW27"/>
    <mergeCell ref="AL47:BA47"/>
    <mergeCell ref="BB2:CX2"/>
    <mergeCell ref="AL64:BA64"/>
    <mergeCell ref="BB64:BW64"/>
    <mergeCell ref="AL67:BA67"/>
    <mergeCell ref="BB67:BW67"/>
    <mergeCell ref="AL65:BA65"/>
    <mergeCell ref="BB65:BW65"/>
    <mergeCell ref="BX38:CE38"/>
    <mergeCell ref="CF44:CX44"/>
    <mergeCell ref="BX43:CE43"/>
    <mergeCell ref="A28:AE28"/>
    <mergeCell ref="AF28:AK28"/>
    <mergeCell ref="AL28:BA28"/>
    <mergeCell ref="BB28:BW28"/>
    <mergeCell ref="A30:AE30"/>
    <mergeCell ref="AF30:AK30"/>
    <mergeCell ref="AL30:BA30"/>
    <mergeCell ref="BB30:BW30"/>
    <mergeCell ref="BB43:BW43"/>
    <mergeCell ref="AL45:BA45"/>
    <mergeCell ref="AL32:BA32"/>
    <mergeCell ref="BB32:BW32"/>
    <mergeCell ref="AL36:BA36"/>
    <mergeCell ref="BB36:BW36"/>
    <mergeCell ref="AL35:BA35"/>
    <mergeCell ref="BB35:BW35"/>
    <mergeCell ref="AL38:BA38"/>
    <mergeCell ref="BB38:BW38"/>
    <mergeCell ref="BX84:CE84"/>
    <mergeCell ref="CF84:CX84"/>
    <mergeCell ref="BX88:CE88"/>
    <mergeCell ref="BX28:CE28"/>
    <mergeCell ref="CF28:CX28"/>
    <mergeCell ref="CF43:CX43"/>
    <mergeCell ref="CF38:CX38"/>
    <mergeCell ref="BX30:CE30"/>
    <mergeCell ref="CF30:CX30"/>
    <mergeCell ref="CF64:CX64"/>
    <mergeCell ref="AL82:BA82"/>
    <mergeCell ref="BB82:BW82"/>
    <mergeCell ref="AL87:BA87"/>
    <mergeCell ref="BB87:BW87"/>
    <mergeCell ref="A88:AE88"/>
    <mergeCell ref="AF88:AK88"/>
    <mergeCell ref="AL88:BA88"/>
    <mergeCell ref="BB88:BW88"/>
    <mergeCell ref="A83:AE83"/>
    <mergeCell ref="AF83:AK83"/>
    <mergeCell ref="CF88:CX88"/>
    <mergeCell ref="BX87:CE87"/>
    <mergeCell ref="CF87:CX87"/>
    <mergeCell ref="BX85:CE85"/>
    <mergeCell ref="CF85:CX85"/>
    <mergeCell ref="BX86:CE86"/>
    <mergeCell ref="CF86:CX86"/>
    <mergeCell ref="BX83:CE83"/>
    <mergeCell ref="CF83:CX83"/>
    <mergeCell ref="AL80:BA80"/>
    <mergeCell ref="BB80:BW80"/>
    <mergeCell ref="BX82:CE82"/>
    <mergeCell ref="CF82:CX82"/>
    <mergeCell ref="BX80:CE80"/>
    <mergeCell ref="CF80:CX80"/>
    <mergeCell ref="AL83:BA83"/>
    <mergeCell ref="BB83:BW83"/>
    <mergeCell ref="BX77:CE77"/>
    <mergeCell ref="CF77:CX77"/>
    <mergeCell ref="A62:AE62"/>
    <mergeCell ref="AF62:AK62"/>
    <mergeCell ref="AL66:BA66"/>
    <mergeCell ref="BB66:BW66"/>
    <mergeCell ref="AL68:BA68"/>
    <mergeCell ref="BB68:BW68"/>
    <mergeCell ref="AL69:BA69"/>
    <mergeCell ref="BX66:CE66"/>
    <mergeCell ref="A66:AE66"/>
    <mergeCell ref="AF66:AK66"/>
    <mergeCell ref="BB69:BW69"/>
    <mergeCell ref="AL77:BA77"/>
    <mergeCell ref="A69:AE69"/>
    <mergeCell ref="AF69:AK69"/>
    <mergeCell ref="A67:AE67"/>
    <mergeCell ref="AF67:AK67"/>
    <mergeCell ref="A68:AE68"/>
    <mergeCell ref="AF68:AK68"/>
    <mergeCell ref="BP5:BS5"/>
    <mergeCell ref="A8:AQ8"/>
    <mergeCell ref="AR8:BY8"/>
    <mergeCell ref="BX49:CE49"/>
    <mergeCell ref="BB45:BW45"/>
    <mergeCell ref="AL44:BA44"/>
    <mergeCell ref="BB44:BW44"/>
    <mergeCell ref="AL43:BA43"/>
    <mergeCell ref="AL46:BA46"/>
    <mergeCell ref="BB46:BW46"/>
    <mergeCell ref="CH3:CY3"/>
    <mergeCell ref="CH4:CY4"/>
    <mergeCell ref="CH6:CY6"/>
    <mergeCell ref="S7:BY7"/>
    <mergeCell ref="CH7:CY7"/>
    <mergeCell ref="BT5:BV5"/>
    <mergeCell ref="CH5:CY5"/>
    <mergeCell ref="BO4:CF4"/>
    <mergeCell ref="AK5:AQ5"/>
    <mergeCell ref="AR5:BA5"/>
    <mergeCell ref="CH8:CY8"/>
    <mergeCell ref="CH9:CY9"/>
    <mergeCell ref="CC8:CF8"/>
    <mergeCell ref="A11:CR11"/>
    <mergeCell ref="A9:AF9"/>
    <mergeCell ref="A12:AE12"/>
    <mergeCell ref="AF12:AK12"/>
    <mergeCell ref="AL12:BA12"/>
    <mergeCell ref="BB12:BW12"/>
    <mergeCell ref="BX12:CE12"/>
    <mergeCell ref="CF12:CX12"/>
    <mergeCell ref="CH10:CY10"/>
    <mergeCell ref="BX17:CE17"/>
    <mergeCell ref="CF17:CX17"/>
    <mergeCell ref="CF15:CX16"/>
    <mergeCell ref="CF13:CX13"/>
    <mergeCell ref="CF14:CX14"/>
    <mergeCell ref="BX15:CE16"/>
    <mergeCell ref="BX13:CE13"/>
    <mergeCell ref="BX14:CE14"/>
    <mergeCell ref="A13:AE13"/>
    <mergeCell ref="AF13:AK13"/>
    <mergeCell ref="AL13:BA13"/>
    <mergeCell ref="BB13:BW13"/>
    <mergeCell ref="A14:AE14"/>
    <mergeCell ref="AF14:AK14"/>
    <mergeCell ref="AL14:BA14"/>
    <mergeCell ref="BB14:BW14"/>
    <mergeCell ref="CF25:CX25"/>
    <mergeCell ref="A16:AE16"/>
    <mergeCell ref="A15:AE15"/>
    <mergeCell ref="A17:AE17"/>
    <mergeCell ref="AF17:AK17"/>
    <mergeCell ref="AF15:AK16"/>
    <mergeCell ref="AL15:BA16"/>
    <mergeCell ref="BB15:BW16"/>
    <mergeCell ref="AL18:BA18"/>
    <mergeCell ref="BB18:BW18"/>
    <mergeCell ref="AL17:BA17"/>
    <mergeCell ref="BB17:BW17"/>
    <mergeCell ref="BX18:CE18"/>
    <mergeCell ref="CF18:CX18"/>
    <mergeCell ref="AL20:BA20"/>
    <mergeCell ref="BB20:BW20"/>
    <mergeCell ref="BX19:CE19"/>
    <mergeCell ref="CF19:CX19"/>
    <mergeCell ref="AL19:BA19"/>
    <mergeCell ref="BB19:BW19"/>
    <mergeCell ref="AL23:BA23"/>
    <mergeCell ref="BB23:BW23"/>
    <mergeCell ref="AL34:BA34"/>
    <mergeCell ref="BB34:BW34"/>
    <mergeCell ref="AL24:BA24"/>
    <mergeCell ref="BB24:BW24"/>
    <mergeCell ref="AL27:BA27"/>
    <mergeCell ref="AL33:BA33"/>
    <mergeCell ref="BB33:BW33"/>
    <mergeCell ref="BX24:CE24"/>
    <mergeCell ref="CF24:CX24"/>
    <mergeCell ref="BX33:CE33"/>
    <mergeCell ref="CF33:CX33"/>
    <mergeCell ref="BX25:CE25"/>
    <mergeCell ref="BX23:CE23"/>
    <mergeCell ref="CF23:CX23"/>
    <mergeCell ref="BX27:CE27"/>
    <mergeCell ref="BX31:CE31"/>
    <mergeCell ref="CF31:CX31"/>
    <mergeCell ref="A24:AE24"/>
    <mergeCell ref="AF24:AK24"/>
    <mergeCell ref="A25:AE25"/>
    <mergeCell ref="A26:AE26"/>
    <mergeCell ref="AF26:AK26"/>
    <mergeCell ref="CF34:CX34"/>
    <mergeCell ref="BX34:CE34"/>
    <mergeCell ref="CF27:CX27"/>
    <mergeCell ref="BX26:CE26"/>
    <mergeCell ref="CF26:CX26"/>
    <mergeCell ref="BX20:CE20"/>
    <mergeCell ref="CF20:CX20"/>
    <mergeCell ref="A18:AE18"/>
    <mergeCell ref="AF18:AK18"/>
    <mergeCell ref="A19:AE19"/>
    <mergeCell ref="AF19:AK19"/>
    <mergeCell ref="A20:AE20"/>
    <mergeCell ref="AF20:AK20"/>
    <mergeCell ref="A32:AE32"/>
    <mergeCell ref="AF32:AK32"/>
    <mergeCell ref="A31:AE31"/>
    <mergeCell ref="AF31:AK31"/>
    <mergeCell ref="A23:AE23"/>
    <mergeCell ref="AF23:AK23"/>
    <mergeCell ref="A29:AE29"/>
    <mergeCell ref="AF29:AK29"/>
    <mergeCell ref="A27:AE27"/>
    <mergeCell ref="AF27:AK27"/>
    <mergeCell ref="A65:AE65"/>
    <mergeCell ref="AF65:AK65"/>
    <mergeCell ref="A63:AE63"/>
    <mergeCell ref="AF63:AK63"/>
    <mergeCell ref="A64:AE64"/>
    <mergeCell ref="AF64:AK64"/>
    <mergeCell ref="A52:AE52"/>
    <mergeCell ref="AF52:AK52"/>
    <mergeCell ref="A49:AE49"/>
    <mergeCell ref="AF49:AK49"/>
    <mergeCell ref="A50:AE50"/>
    <mergeCell ref="AF50:AK50"/>
    <mergeCell ref="A51:AE51"/>
    <mergeCell ref="AF51:AK51"/>
    <mergeCell ref="A53:AE53"/>
    <mergeCell ref="AF53:AK53"/>
    <mergeCell ref="A55:AE55"/>
    <mergeCell ref="AF55:AK55"/>
    <mergeCell ref="A44:AE44"/>
    <mergeCell ref="AF44:AK44"/>
    <mergeCell ref="A45:AE45"/>
    <mergeCell ref="AF45:AK45"/>
    <mergeCell ref="A46:AE46"/>
    <mergeCell ref="AF46:AK46"/>
    <mergeCell ref="A61:AE61"/>
    <mergeCell ref="AF61:AK61"/>
    <mergeCell ref="A47:AE47"/>
    <mergeCell ref="AF47:AK47"/>
    <mergeCell ref="A58:AE58"/>
    <mergeCell ref="A48:AE48"/>
    <mergeCell ref="AF48:AK48"/>
    <mergeCell ref="A60:AE60"/>
    <mergeCell ref="A56:AE56"/>
    <mergeCell ref="AF56:AK56"/>
    <mergeCell ref="A77:AE77"/>
    <mergeCell ref="AF77:AK77"/>
    <mergeCell ref="A82:AE82"/>
    <mergeCell ref="AF82:AK82"/>
    <mergeCell ref="A80:AE80"/>
    <mergeCell ref="AF80:AK80"/>
    <mergeCell ref="A81:AE81"/>
    <mergeCell ref="AF81:AK81"/>
    <mergeCell ref="A78:AE78"/>
    <mergeCell ref="AF78:AK78"/>
    <mergeCell ref="A84:AE84"/>
    <mergeCell ref="AF84:AK84"/>
    <mergeCell ref="BX90:CE90"/>
    <mergeCell ref="CF90:CX90"/>
    <mergeCell ref="AL84:BA84"/>
    <mergeCell ref="BB84:BW84"/>
    <mergeCell ref="A86:AE86"/>
    <mergeCell ref="AF86:AK86"/>
    <mergeCell ref="AL86:BA86"/>
    <mergeCell ref="BB86:BW86"/>
    <mergeCell ref="AL91:BA91"/>
    <mergeCell ref="BB91:BW91"/>
    <mergeCell ref="A85:AE85"/>
    <mergeCell ref="AF85:AK85"/>
    <mergeCell ref="AL85:BA85"/>
    <mergeCell ref="BB85:BW85"/>
    <mergeCell ref="A87:AE87"/>
    <mergeCell ref="AF87:AK87"/>
    <mergeCell ref="A91:AE91"/>
    <mergeCell ref="AF91:AK91"/>
    <mergeCell ref="AL89:BA89"/>
    <mergeCell ref="BB89:BW89"/>
    <mergeCell ref="AL90:BA90"/>
    <mergeCell ref="BB90:BW90"/>
    <mergeCell ref="A89:AE89"/>
    <mergeCell ref="AF89:AK89"/>
    <mergeCell ref="A90:AE90"/>
    <mergeCell ref="AF90:AK90"/>
    <mergeCell ref="BX89:CE89"/>
    <mergeCell ref="CF89:CX89"/>
    <mergeCell ref="BX93:CE93"/>
    <mergeCell ref="CF93:CX93"/>
    <mergeCell ref="BX92:CE92"/>
    <mergeCell ref="BX91:CE91"/>
    <mergeCell ref="CF91:CX91"/>
    <mergeCell ref="CF92:CX92"/>
    <mergeCell ref="AL92:BA92"/>
    <mergeCell ref="BB92:BW92"/>
    <mergeCell ref="A92:AE92"/>
    <mergeCell ref="AF92:AK92"/>
    <mergeCell ref="BX94:CE94"/>
    <mergeCell ref="CF94:CX94"/>
    <mergeCell ref="AL94:BA94"/>
    <mergeCell ref="BB94:BW94"/>
    <mergeCell ref="AL93:BA93"/>
    <mergeCell ref="BB93:BW93"/>
    <mergeCell ref="BX95:CE95"/>
    <mergeCell ref="CF95:CX95"/>
    <mergeCell ref="AL96:BA96"/>
    <mergeCell ref="BB96:BW96"/>
    <mergeCell ref="AL95:BA95"/>
    <mergeCell ref="BB95:BW95"/>
    <mergeCell ref="AL98:BA98"/>
    <mergeCell ref="BB98:BW98"/>
    <mergeCell ref="AL97:BA97"/>
    <mergeCell ref="BB97:BW97"/>
    <mergeCell ref="BX96:CE96"/>
    <mergeCell ref="CF96:CX96"/>
    <mergeCell ref="BX98:CE98"/>
    <mergeCell ref="CF98:CX98"/>
    <mergeCell ref="BX97:CE97"/>
    <mergeCell ref="CF97:CX97"/>
    <mergeCell ref="A98:AE98"/>
    <mergeCell ref="AF98:AK98"/>
    <mergeCell ref="A94:AE94"/>
    <mergeCell ref="AF94:AK94"/>
    <mergeCell ref="A97:AE97"/>
    <mergeCell ref="AF97:AK97"/>
    <mergeCell ref="A95:AE95"/>
    <mergeCell ref="AF95:AK95"/>
    <mergeCell ref="A96:AE96"/>
    <mergeCell ref="AF96:AK96"/>
    <mergeCell ref="A93:AE93"/>
    <mergeCell ref="AF93:AK93"/>
    <mergeCell ref="A36:AE36"/>
    <mergeCell ref="AF36:AK36"/>
    <mergeCell ref="A37:AE37"/>
    <mergeCell ref="AF37:AK37"/>
    <mergeCell ref="A57:AE57"/>
    <mergeCell ref="AF57:AK57"/>
    <mergeCell ref="AF43:AK43"/>
    <mergeCell ref="AF60:AK60"/>
    <mergeCell ref="A38:AE38"/>
    <mergeCell ref="AF38:AK38"/>
    <mergeCell ref="A34:AE34"/>
    <mergeCell ref="AF34:AK34"/>
    <mergeCell ref="A33:AE33"/>
    <mergeCell ref="AF33:AK33"/>
    <mergeCell ref="A35:AE35"/>
    <mergeCell ref="AF35:AK35"/>
    <mergeCell ref="BX55:CE55"/>
    <mergeCell ref="BX62:CE62"/>
    <mergeCell ref="CF62:CX62"/>
    <mergeCell ref="CF56:CX56"/>
    <mergeCell ref="BX58:CE58"/>
    <mergeCell ref="CF58:CX58"/>
    <mergeCell ref="BX69:CE69"/>
    <mergeCell ref="CF69:CX69"/>
    <mergeCell ref="BX68:CE68"/>
    <mergeCell ref="CF68:CX68"/>
    <mergeCell ref="BX45:CE45"/>
    <mergeCell ref="BX65:CE65"/>
    <mergeCell ref="CF50:CX50"/>
    <mergeCell ref="BX50:CE50"/>
    <mergeCell ref="CF60:CX60"/>
    <mergeCell ref="CF65:CX65"/>
    <mergeCell ref="BX64:CE64"/>
    <mergeCell ref="BX60:CE60"/>
    <mergeCell ref="CF55:CX55"/>
    <mergeCell ref="BX53:CE53"/>
    <mergeCell ref="AF40:AK40"/>
    <mergeCell ref="A39:AE39"/>
    <mergeCell ref="AF39:AK39"/>
    <mergeCell ref="A43:AE43"/>
    <mergeCell ref="A40:AE40"/>
    <mergeCell ref="BB56:BW56"/>
    <mergeCell ref="BX32:CE32"/>
    <mergeCell ref="CF32:CX32"/>
    <mergeCell ref="AL31:BA31"/>
    <mergeCell ref="BB31:BW31"/>
    <mergeCell ref="BX37:CE37"/>
    <mergeCell ref="CF37:CX37"/>
    <mergeCell ref="BX35:CE35"/>
    <mergeCell ref="CF35:CX35"/>
    <mergeCell ref="BX36:CE36"/>
    <mergeCell ref="CF36:CX36"/>
    <mergeCell ref="CF49:CX49"/>
    <mergeCell ref="BX48:CE48"/>
    <mergeCell ref="AL63:BA63"/>
    <mergeCell ref="BB63:BW63"/>
    <mergeCell ref="AL61:BA61"/>
    <mergeCell ref="BB61:BW61"/>
    <mergeCell ref="AL62:BA62"/>
    <mergeCell ref="BB62:BW62"/>
    <mergeCell ref="BB52:BW52"/>
    <mergeCell ref="CF53:CX53"/>
    <mergeCell ref="BX40:CE40"/>
    <mergeCell ref="CF40:CX40"/>
    <mergeCell ref="AL40:BA40"/>
    <mergeCell ref="BB40:BW40"/>
    <mergeCell ref="AL51:BA51"/>
    <mergeCell ref="BB51:BW51"/>
    <mergeCell ref="BB49:BW49"/>
    <mergeCell ref="AL49:BA49"/>
    <mergeCell ref="CF48:CX48"/>
    <mergeCell ref="BB47:BW47"/>
    <mergeCell ref="BX39:CE39"/>
    <mergeCell ref="CF39:CX39"/>
    <mergeCell ref="BX44:CE44"/>
    <mergeCell ref="AL57:BA57"/>
    <mergeCell ref="AL48:BA48"/>
    <mergeCell ref="BB48:BW48"/>
    <mergeCell ref="AL39:BA39"/>
    <mergeCell ref="BB39:BW39"/>
    <mergeCell ref="AL50:BA50"/>
    <mergeCell ref="AL52:BA52"/>
    <mergeCell ref="AL53:BA53"/>
    <mergeCell ref="BB53:BW53"/>
    <mergeCell ref="AL58:BA58"/>
    <mergeCell ref="BB58:BW58"/>
    <mergeCell ref="AL55:BA55"/>
    <mergeCell ref="BB55:BW55"/>
    <mergeCell ref="BB57:BW57"/>
    <mergeCell ref="AL56:BA56"/>
    <mergeCell ref="A59:AE59"/>
    <mergeCell ref="AF59:AK59"/>
    <mergeCell ref="AL59:BA59"/>
    <mergeCell ref="BB59:BW59"/>
    <mergeCell ref="BX59:CE59"/>
    <mergeCell ref="CF59:CX59"/>
    <mergeCell ref="AL81:BA81"/>
    <mergeCell ref="BB81:BW81"/>
    <mergeCell ref="BX81:CE81"/>
    <mergeCell ref="CF81:CX81"/>
    <mergeCell ref="AL29:BA29"/>
    <mergeCell ref="BB29:BW29"/>
    <mergeCell ref="BX29:CE29"/>
    <mergeCell ref="CF29:CX29"/>
    <mergeCell ref="AL60:BA60"/>
    <mergeCell ref="BB60:BW60"/>
    <mergeCell ref="A72:AE72"/>
    <mergeCell ref="AF72:AK72"/>
    <mergeCell ref="AL72:BA72"/>
    <mergeCell ref="BB72:BW72"/>
    <mergeCell ref="BX72:CE72"/>
    <mergeCell ref="CF72:CX72"/>
    <mergeCell ref="A73:AE73"/>
    <mergeCell ref="AF73:AK73"/>
    <mergeCell ref="AL73:BA73"/>
    <mergeCell ref="BB73:BW73"/>
    <mergeCell ref="BX73:CE73"/>
    <mergeCell ref="CF73:CX73"/>
    <mergeCell ref="A70:AE70"/>
    <mergeCell ref="AF70:AK70"/>
    <mergeCell ref="AL70:BA70"/>
    <mergeCell ref="BB70:BW70"/>
    <mergeCell ref="BX70:CE70"/>
    <mergeCell ref="CF70:CX70"/>
    <mergeCell ref="A71:AE71"/>
    <mergeCell ref="AF71:AK71"/>
    <mergeCell ref="AL71:BA71"/>
    <mergeCell ref="BB71:BW71"/>
    <mergeCell ref="BX71:CE71"/>
    <mergeCell ref="CF71:CX71"/>
    <mergeCell ref="A21:AE21"/>
    <mergeCell ref="AF21:AK21"/>
    <mergeCell ref="AL21:BA21"/>
    <mergeCell ref="BB21:BW21"/>
    <mergeCell ref="BX21:CE21"/>
    <mergeCell ref="CF21:CX21"/>
    <mergeCell ref="A41:AE41"/>
    <mergeCell ref="AF41:AK41"/>
    <mergeCell ref="AL41:BA41"/>
    <mergeCell ref="BB41:BW41"/>
    <mergeCell ref="BX41:CE41"/>
    <mergeCell ref="CF41:CX41"/>
    <mergeCell ref="AL78:BA78"/>
    <mergeCell ref="BB78:BW78"/>
    <mergeCell ref="BX78:CE78"/>
    <mergeCell ref="CF78:CX78"/>
    <mergeCell ref="A79:AE79"/>
    <mergeCell ref="AF79:AK79"/>
    <mergeCell ref="AL79:BA79"/>
    <mergeCell ref="BB79:BW79"/>
    <mergeCell ref="BX79:CE79"/>
    <mergeCell ref="CF79:CX79"/>
    <mergeCell ref="A42:AE42"/>
    <mergeCell ref="AF42:AK42"/>
    <mergeCell ref="AL42:BA42"/>
    <mergeCell ref="BB42:BW42"/>
    <mergeCell ref="BX42:CE42"/>
    <mergeCell ref="CF42:CX42"/>
    <mergeCell ref="A22:AE22"/>
    <mergeCell ref="AF22:AK22"/>
    <mergeCell ref="AL22:BA22"/>
    <mergeCell ref="BB22:BW22"/>
    <mergeCell ref="BX22:CE22"/>
    <mergeCell ref="CF22:CX22"/>
  </mergeCells>
  <printOptions/>
  <pageMargins left="0.9097222222222222" right="0.1902777777777778" top="0.2597222222222222" bottom="0.20972222222222223" header="0.19652777777777777" footer="0.5118055555555556"/>
  <pageSetup horizontalDpi="300" verticalDpi="300" orientation="portrait" paperSize="9" scale="58" r:id="rId3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85" max="10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71"/>
  <sheetViews>
    <sheetView tabSelected="1" view="pageBreakPreview" zoomScaleSheetLayoutView="100" zoomScalePageLayoutView="0" workbookViewId="0" topLeftCell="A64">
      <selection activeCell="AT65" sqref="AT65:BJ65"/>
    </sheetView>
  </sheetViews>
  <sheetFormatPr defaultColWidth="0.875" defaultRowHeight="12.75"/>
  <cols>
    <col min="1" max="28" width="0.875" style="5" customWidth="1"/>
    <col min="29" max="29" width="17.25390625" style="5" customWidth="1"/>
    <col min="30" max="30" width="0" style="5" hidden="1" customWidth="1"/>
    <col min="31" max="35" width="0.875" style="5" customWidth="1"/>
    <col min="36" max="36" width="2.375" style="5" customWidth="1"/>
    <col min="37" max="37" width="1.25" style="5" customWidth="1"/>
    <col min="38" max="38" width="1.75390625" style="5" customWidth="1"/>
    <col min="39" max="39" width="2.25390625" style="5" customWidth="1"/>
    <col min="40" max="40" width="3.75390625" style="5" customWidth="1"/>
    <col min="41" max="41" width="1.625" style="5" customWidth="1"/>
    <col min="42" max="42" width="2.00390625" style="5" customWidth="1"/>
    <col min="43" max="43" width="3.00390625" style="5" customWidth="1"/>
    <col min="44" max="44" width="11.625" style="5" customWidth="1"/>
    <col min="45" max="45" width="0" style="5" hidden="1" customWidth="1"/>
    <col min="46" max="61" width="0.875" style="5" customWidth="1"/>
    <col min="62" max="62" width="2.875" style="5" customWidth="1"/>
    <col min="63" max="73" width="0.875" style="5" customWidth="1"/>
    <col min="74" max="74" width="6.25390625" style="5" customWidth="1"/>
    <col min="75" max="78" width="0.875" style="5" customWidth="1"/>
    <col min="79" max="79" width="1.37890625" style="5" customWidth="1"/>
    <col min="80" max="84" width="0.875" style="5" customWidth="1"/>
    <col min="85" max="85" width="5.125" style="5" customWidth="1"/>
    <col min="86" max="86" width="8.125" style="7" hidden="1" customWidth="1"/>
    <col min="87" max="87" width="0.875" style="7" customWidth="1"/>
    <col min="88" max="88" width="1.625" style="7" customWidth="1"/>
    <col min="89" max="89" width="5.75390625" style="7" customWidth="1"/>
    <col min="90" max="90" width="0.875" style="7" customWidth="1"/>
    <col min="91" max="91" width="1.875" style="7" customWidth="1"/>
    <col min="92" max="92" width="1.75390625" style="7" customWidth="1"/>
    <col min="93" max="93" width="3.625" style="7" customWidth="1"/>
    <col min="94" max="94" width="2.25390625" style="7" customWidth="1"/>
    <col min="95" max="95" width="3.375" style="7" customWidth="1"/>
    <col min="96" max="96" width="1.75390625" style="7" customWidth="1"/>
    <col min="97" max="97" width="2.375" style="7" customWidth="1"/>
    <col min="98" max="98" width="2.125" style="7" customWidth="1"/>
    <col min="99" max="99" width="2.75390625" style="7" customWidth="1"/>
    <col min="100" max="100" width="3.75390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75390625" style="7" customWidth="1"/>
    <col min="105" max="106" width="0.875" style="7" customWidth="1"/>
    <col min="107" max="107" width="2.625" style="7" customWidth="1"/>
    <col min="108" max="108" width="0.875" style="7" customWidth="1"/>
    <col min="109" max="109" width="3.375" style="7" customWidth="1"/>
    <col min="110" max="111" width="0.875" style="7" customWidth="1"/>
    <col min="112" max="112" width="3.25390625" style="7" customWidth="1"/>
    <col min="113" max="16384" width="0.875" style="7" customWidth="1"/>
  </cols>
  <sheetData>
    <row r="1" ht="11.25">
      <c r="CG1" s="6" t="s">
        <v>86</v>
      </c>
    </row>
    <row r="2" spans="1:85" ht="12.75">
      <c r="A2" s="187" t="s">
        <v>87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</row>
    <row r="3" spans="41:55" ht="6.75" customHeight="1"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85" s="22" customFormat="1" ht="28.5" customHeight="1">
      <c r="A4" s="119" t="s">
        <v>205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 t="s">
        <v>206</v>
      </c>
      <c r="AF4" s="119"/>
      <c r="AG4" s="119"/>
      <c r="AH4" s="119"/>
      <c r="AI4" s="119"/>
      <c r="AJ4" s="119"/>
      <c r="AK4" s="119" t="s">
        <v>88</v>
      </c>
      <c r="AL4" s="119"/>
      <c r="AM4" s="119"/>
      <c r="AN4" s="119"/>
      <c r="AO4" s="119"/>
      <c r="AP4" s="119"/>
      <c r="AQ4" s="119"/>
      <c r="AR4" s="119"/>
      <c r="AS4" s="119"/>
      <c r="AT4" s="119" t="s">
        <v>207</v>
      </c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 t="s">
        <v>208</v>
      </c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 t="s">
        <v>209</v>
      </c>
      <c r="BX4" s="119"/>
      <c r="BY4" s="119"/>
      <c r="BZ4" s="119"/>
      <c r="CA4" s="119"/>
      <c r="CB4" s="119"/>
      <c r="CC4" s="119"/>
      <c r="CD4" s="119"/>
      <c r="CE4" s="119"/>
      <c r="CF4" s="119"/>
      <c r="CG4" s="119"/>
    </row>
    <row r="5" spans="1:85" s="22" customFormat="1" ht="56.2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</row>
    <row r="6" spans="1:85" s="22" customFormat="1" ht="12.75">
      <c r="A6" s="117">
        <v>1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>
        <v>2</v>
      </c>
      <c r="AF6" s="117"/>
      <c r="AG6" s="117"/>
      <c r="AH6" s="117"/>
      <c r="AI6" s="117"/>
      <c r="AJ6" s="117"/>
      <c r="AK6" s="117">
        <v>3</v>
      </c>
      <c r="AL6" s="117"/>
      <c r="AM6" s="117"/>
      <c r="AN6" s="117"/>
      <c r="AO6" s="117"/>
      <c r="AP6" s="117"/>
      <c r="AQ6" s="117"/>
      <c r="AR6" s="117"/>
      <c r="AS6" s="117"/>
      <c r="AT6" s="117">
        <v>4</v>
      </c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>
        <v>5</v>
      </c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>
        <v>6</v>
      </c>
      <c r="BX6" s="117"/>
      <c r="BY6" s="117"/>
      <c r="BZ6" s="117"/>
      <c r="CA6" s="117"/>
      <c r="CB6" s="117"/>
      <c r="CC6" s="117"/>
      <c r="CD6" s="117"/>
      <c r="CE6" s="117"/>
      <c r="CF6" s="117"/>
      <c r="CG6" s="117"/>
    </row>
    <row r="7" spans="1:129" s="20" customFormat="1" ht="32.25" customHeight="1">
      <c r="A7" s="80" t="s">
        <v>131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180" t="s">
        <v>89</v>
      </c>
      <c r="AF7" s="180"/>
      <c r="AG7" s="180"/>
      <c r="AH7" s="180"/>
      <c r="AI7" s="180"/>
      <c r="AJ7" s="180"/>
      <c r="AK7" s="184" t="s">
        <v>90</v>
      </c>
      <c r="AL7" s="185"/>
      <c r="AM7" s="185"/>
      <c r="AN7" s="185"/>
      <c r="AO7" s="185"/>
      <c r="AP7" s="185"/>
      <c r="AQ7" s="185"/>
      <c r="AR7" s="185"/>
      <c r="AS7" s="186"/>
      <c r="AT7" s="173">
        <f>SUM(AT8:BJ66)</f>
        <v>44564518.980000004</v>
      </c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>
        <f>SUM(BK8:BV66)</f>
        <v>29554246.19</v>
      </c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>
        <f>AT7-BK7</f>
        <v>15010272.790000003</v>
      </c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20">
        <f>BK7/AT7*100</f>
        <v>66.31788442115482</v>
      </c>
      <c r="CJ7" s="183"/>
      <c r="CK7" s="183"/>
      <c r="CL7" s="183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</row>
    <row r="8" spans="1:85" s="22" customFormat="1" ht="12.75">
      <c r="A8" s="188" t="s">
        <v>211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90"/>
      <c r="AE8" s="152">
        <v>200</v>
      </c>
      <c r="AF8" s="153"/>
      <c r="AG8" s="153"/>
      <c r="AH8" s="153"/>
      <c r="AI8" s="153"/>
      <c r="AJ8" s="154"/>
      <c r="AK8" s="158" t="s">
        <v>180</v>
      </c>
      <c r="AL8" s="159"/>
      <c r="AM8" s="159"/>
      <c r="AN8" s="159"/>
      <c r="AO8" s="159"/>
      <c r="AP8" s="159"/>
      <c r="AQ8" s="159"/>
      <c r="AR8" s="159"/>
      <c r="AS8" s="160"/>
      <c r="AT8" s="164">
        <v>722800</v>
      </c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6"/>
      <c r="BK8" s="164">
        <v>485207.72</v>
      </c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6"/>
      <c r="BW8" s="164">
        <f>AT8-BK8</f>
        <v>237592.28000000003</v>
      </c>
      <c r="BX8" s="165"/>
      <c r="BY8" s="165"/>
      <c r="BZ8" s="165"/>
      <c r="CA8" s="165"/>
      <c r="CB8" s="165"/>
      <c r="CC8" s="165"/>
      <c r="CD8" s="165"/>
      <c r="CE8" s="165"/>
      <c r="CF8" s="165"/>
      <c r="CG8" s="166"/>
    </row>
    <row r="9" spans="1:129" s="19" customFormat="1" ht="119.25" customHeight="1">
      <c r="A9" s="151" t="s">
        <v>179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5"/>
      <c r="AF9" s="156"/>
      <c r="AG9" s="156"/>
      <c r="AH9" s="156"/>
      <c r="AI9" s="156"/>
      <c r="AJ9" s="157"/>
      <c r="AK9" s="161"/>
      <c r="AL9" s="162"/>
      <c r="AM9" s="162"/>
      <c r="AN9" s="162"/>
      <c r="AO9" s="162"/>
      <c r="AP9" s="162"/>
      <c r="AQ9" s="162"/>
      <c r="AR9" s="162"/>
      <c r="AS9" s="163"/>
      <c r="AT9" s="167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9"/>
      <c r="BK9" s="167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9"/>
      <c r="BW9" s="167"/>
      <c r="BX9" s="168"/>
      <c r="BY9" s="168"/>
      <c r="BZ9" s="168"/>
      <c r="CA9" s="168"/>
      <c r="CB9" s="168"/>
      <c r="CC9" s="168"/>
      <c r="CD9" s="168"/>
      <c r="CE9" s="168"/>
      <c r="CF9" s="168"/>
      <c r="CG9" s="169"/>
      <c r="CH9" s="20">
        <f>BK8/AT8*100</f>
        <v>67.12890426120642</v>
      </c>
      <c r="CJ9" s="23"/>
      <c r="CK9" s="23"/>
      <c r="CL9" s="23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</row>
    <row r="10" spans="1:129" s="19" customFormat="1" ht="118.5" customHeight="1">
      <c r="A10" s="73" t="s">
        <v>181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143">
        <v>200</v>
      </c>
      <c r="AF10" s="143"/>
      <c r="AG10" s="143"/>
      <c r="AH10" s="143"/>
      <c r="AI10" s="143"/>
      <c r="AJ10" s="143"/>
      <c r="AK10" s="144" t="s">
        <v>182</v>
      </c>
      <c r="AL10" s="144"/>
      <c r="AM10" s="144"/>
      <c r="AN10" s="144"/>
      <c r="AO10" s="144"/>
      <c r="AP10" s="144"/>
      <c r="AQ10" s="144"/>
      <c r="AR10" s="144"/>
      <c r="AS10" s="144"/>
      <c r="AT10" s="145">
        <v>48900</v>
      </c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>
        <v>48712</v>
      </c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>
        <f>AT10-BK10</f>
        <v>188</v>
      </c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20">
        <f aca="true" t="shared" si="0" ref="CH10:CH66">BK10/AT10*100</f>
        <v>99.61554192229039</v>
      </c>
      <c r="CJ10" s="23"/>
      <c r="CK10" s="23"/>
      <c r="CL10" s="23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</row>
    <row r="11" spans="1:129" s="19" customFormat="1" ht="132.75" customHeight="1">
      <c r="A11" s="73" t="s">
        <v>183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143">
        <v>200</v>
      </c>
      <c r="AF11" s="143"/>
      <c r="AG11" s="143"/>
      <c r="AH11" s="143"/>
      <c r="AI11" s="143"/>
      <c r="AJ11" s="143"/>
      <c r="AK11" s="144" t="s">
        <v>6</v>
      </c>
      <c r="AL11" s="144"/>
      <c r="AM11" s="144"/>
      <c r="AN11" s="144"/>
      <c r="AO11" s="144"/>
      <c r="AP11" s="144"/>
      <c r="AQ11" s="144"/>
      <c r="AR11" s="144"/>
      <c r="AS11" s="144"/>
      <c r="AT11" s="145">
        <v>233000</v>
      </c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>
        <v>125123.62</v>
      </c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>
        <f>AT11-BK11</f>
        <v>107876.38</v>
      </c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20">
        <f t="shared" si="0"/>
        <v>53.701124463519314</v>
      </c>
      <c r="CJ11" s="23"/>
      <c r="CK11" s="23"/>
      <c r="CL11" s="23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</row>
    <row r="12" spans="1:129" s="19" customFormat="1" ht="136.5" customHeight="1">
      <c r="A12" s="73" t="s">
        <v>185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143">
        <v>200</v>
      </c>
      <c r="AF12" s="143"/>
      <c r="AG12" s="143"/>
      <c r="AH12" s="143"/>
      <c r="AI12" s="143"/>
      <c r="AJ12" s="143"/>
      <c r="AK12" s="144" t="s">
        <v>184</v>
      </c>
      <c r="AL12" s="144"/>
      <c r="AM12" s="144"/>
      <c r="AN12" s="144"/>
      <c r="AO12" s="144"/>
      <c r="AP12" s="144"/>
      <c r="AQ12" s="144"/>
      <c r="AR12" s="144"/>
      <c r="AS12" s="144"/>
      <c r="AT12" s="145">
        <v>99000</v>
      </c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>
        <v>49500</v>
      </c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>
        <f>AT12-BK12</f>
        <v>49500</v>
      </c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20">
        <f t="shared" si="0"/>
        <v>50</v>
      </c>
      <c r="CJ12" s="23"/>
      <c r="CK12" s="23"/>
      <c r="CL12" s="23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</row>
    <row r="13" spans="1:129" s="19" customFormat="1" ht="149.25" customHeight="1">
      <c r="A13" s="48" t="s">
        <v>186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50"/>
      <c r="AD13" s="21"/>
      <c r="AE13" s="192">
        <v>200</v>
      </c>
      <c r="AF13" s="193"/>
      <c r="AG13" s="193"/>
      <c r="AH13" s="193"/>
      <c r="AI13" s="193"/>
      <c r="AJ13" s="194"/>
      <c r="AK13" s="195" t="s">
        <v>187</v>
      </c>
      <c r="AL13" s="196"/>
      <c r="AM13" s="196"/>
      <c r="AN13" s="196"/>
      <c r="AO13" s="196"/>
      <c r="AP13" s="196"/>
      <c r="AQ13" s="196"/>
      <c r="AR13" s="196"/>
      <c r="AS13" s="197"/>
      <c r="AT13" s="148">
        <v>15300</v>
      </c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50"/>
      <c r="BK13" s="148" t="s">
        <v>52</v>
      </c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50"/>
      <c r="BW13" s="145">
        <f>AT13</f>
        <v>15300</v>
      </c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9" t="e">
        <f t="shared" si="0"/>
        <v>#VALUE!</v>
      </c>
      <c r="CJ13" s="23"/>
      <c r="CK13" s="23"/>
      <c r="CL13" s="23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</row>
    <row r="14" spans="1:129" s="19" customFormat="1" ht="147" customHeight="1">
      <c r="A14" s="48" t="s">
        <v>324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50"/>
      <c r="AD14" s="21"/>
      <c r="AE14" s="192">
        <v>200</v>
      </c>
      <c r="AF14" s="193"/>
      <c r="AG14" s="193"/>
      <c r="AH14" s="193"/>
      <c r="AI14" s="193"/>
      <c r="AJ14" s="194"/>
      <c r="AK14" s="195" t="s">
        <v>323</v>
      </c>
      <c r="AL14" s="196"/>
      <c r="AM14" s="196"/>
      <c r="AN14" s="196"/>
      <c r="AO14" s="196"/>
      <c r="AP14" s="196"/>
      <c r="AQ14" s="196"/>
      <c r="AR14" s="196"/>
      <c r="AS14" s="197"/>
      <c r="AT14" s="148">
        <v>11000</v>
      </c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50"/>
      <c r="BK14" s="148" t="s">
        <v>52</v>
      </c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50"/>
      <c r="BW14" s="145">
        <f>AT14</f>
        <v>11000</v>
      </c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9" t="e">
        <f t="shared" si="0"/>
        <v>#VALUE!</v>
      </c>
      <c r="CJ14" s="23"/>
      <c r="CK14" s="23"/>
      <c r="CL14" s="23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</row>
    <row r="15" spans="1:129" s="19" customFormat="1" ht="134.25" customHeight="1">
      <c r="A15" s="73" t="s">
        <v>189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21"/>
      <c r="AE15" s="198">
        <v>200</v>
      </c>
      <c r="AF15" s="198"/>
      <c r="AG15" s="198"/>
      <c r="AH15" s="198"/>
      <c r="AI15" s="198"/>
      <c r="AJ15" s="198"/>
      <c r="AK15" s="144" t="s">
        <v>321</v>
      </c>
      <c r="AL15" s="144"/>
      <c r="AM15" s="144"/>
      <c r="AN15" s="144"/>
      <c r="AO15" s="144"/>
      <c r="AP15" s="144"/>
      <c r="AQ15" s="144"/>
      <c r="AR15" s="144"/>
      <c r="AS15" s="144"/>
      <c r="AT15" s="145">
        <v>30000</v>
      </c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>
        <v>30000</v>
      </c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 t="s">
        <v>52</v>
      </c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9">
        <f t="shared" si="0"/>
        <v>100</v>
      </c>
      <c r="CJ15" s="23"/>
      <c r="CK15" s="23"/>
      <c r="CL15" s="23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</row>
    <row r="16" spans="1:129" s="19" customFormat="1" ht="114" customHeight="1">
      <c r="A16" s="73" t="s">
        <v>190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191">
        <v>200</v>
      </c>
      <c r="AF16" s="191"/>
      <c r="AG16" s="191"/>
      <c r="AH16" s="191"/>
      <c r="AI16" s="191"/>
      <c r="AJ16" s="191"/>
      <c r="AK16" s="144" t="s">
        <v>188</v>
      </c>
      <c r="AL16" s="144"/>
      <c r="AM16" s="144"/>
      <c r="AN16" s="144"/>
      <c r="AO16" s="144"/>
      <c r="AP16" s="144"/>
      <c r="AQ16" s="144"/>
      <c r="AR16" s="144"/>
      <c r="AS16" s="144"/>
      <c r="AT16" s="145">
        <v>4517700</v>
      </c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>
        <v>2594735.45</v>
      </c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>
        <f>AT16-BK16</f>
        <v>1922964.5499999998</v>
      </c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20">
        <f t="shared" si="0"/>
        <v>57.43487726055294</v>
      </c>
      <c r="CJ16" s="23"/>
      <c r="CK16" s="23"/>
      <c r="CL16" s="23"/>
      <c r="CM16" s="25"/>
      <c r="CN16" s="25"/>
      <c r="CO16" s="25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</row>
    <row r="17" spans="1:129" s="19" customFormat="1" ht="150" customHeight="1">
      <c r="A17" s="73" t="s">
        <v>196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191">
        <v>200</v>
      </c>
      <c r="AF17" s="191"/>
      <c r="AG17" s="191"/>
      <c r="AH17" s="191"/>
      <c r="AI17" s="191"/>
      <c r="AJ17" s="191"/>
      <c r="AK17" s="144" t="s">
        <v>191</v>
      </c>
      <c r="AL17" s="144"/>
      <c r="AM17" s="144"/>
      <c r="AN17" s="144"/>
      <c r="AO17" s="144"/>
      <c r="AP17" s="144"/>
      <c r="AQ17" s="144"/>
      <c r="AR17" s="144"/>
      <c r="AS17" s="144"/>
      <c r="AT17" s="145">
        <v>332200</v>
      </c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>
        <v>190310.4</v>
      </c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>
        <f>AT17-BK17</f>
        <v>141889.6</v>
      </c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20">
        <f t="shared" si="0"/>
        <v>57.28789885611077</v>
      </c>
      <c r="CJ17" s="23"/>
      <c r="CK17" s="23"/>
      <c r="CL17" s="23"/>
      <c r="CM17" s="25"/>
      <c r="CN17" s="25"/>
      <c r="CO17" s="25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</row>
    <row r="18" spans="1:129" s="19" customFormat="1" ht="129" customHeight="1">
      <c r="A18" s="73" t="s">
        <v>192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191">
        <v>200</v>
      </c>
      <c r="AF18" s="191"/>
      <c r="AG18" s="191"/>
      <c r="AH18" s="191"/>
      <c r="AI18" s="191"/>
      <c r="AJ18" s="191"/>
      <c r="AK18" s="144" t="s">
        <v>193</v>
      </c>
      <c r="AL18" s="144"/>
      <c r="AM18" s="144"/>
      <c r="AN18" s="144"/>
      <c r="AO18" s="144"/>
      <c r="AP18" s="144"/>
      <c r="AQ18" s="144"/>
      <c r="AR18" s="144"/>
      <c r="AS18" s="144"/>
      <c r="AT18" s="145">
        <v>1464600</v>
      </c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>
        <v>784405.26</v>
      </c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>
        <f aca="true" t="shared" si="1" ref="BW18:BW23">AT18-BK18</f>
        <v>680194.74</v>
      </c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20">
        <f t="shared" si="0"/>
        <v>53.55764440802949</v>
      </c>
      <c r="CJ18" s="23"/>
      <c r="CK18" s="23"/>
      <c r="CL18" s="23"/>
      <c r="CM18" s="25"/>
      <c r="CN18" s="25"/>
      <c r="CO18" s="25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</row>
    <row r="19" spans="1:129" s="19" customFormat="1" ht="108" customHeight="1">
      <c r="A19" s="73" t="s">
        <v>290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191">
        <v>200</v>
      </c>
      <c r="AF19" s="191"/>
      <c r="AG19" s="191"/>
      <c r="AH19" s="191"/>
      <c r="AI19" s="191"/>
      <c r="AJ19" s="191"/>
      <c r="AK19" s="144" t="s">
        <v>291</v>
      </c>
      <c r="AL19" s="144"/>
      <c r="AM19" s="144"/>
      <c r="AN19" s="144"/>
      <c r="AO19" s="144"/>
      <c r="AP19" s="144"/>
      <c r="AQ19" s="144"/>
      <c r="AR19" s="144"/>
      <c r="AS19" s="144"/>
      <c r="AT19" s="145">
        <v>3000</v>
      </c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>
        <v>1100</v>
      </c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>
        <f t="shared" si="1"/>
        <v>1900</v>
      </c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20">
        <f>BK19/AT19*100</f>
        <v>36.666666666666664</v>
      </c>
      <c r="CJ19" s="23"/>
      <c r="CK19" s="23"/>
      <c r="CL19" s="23"/>
      <c r="CM19" s="25"/>
      <c r="CN19" s="25"/>
      <c r="CO19" s="25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</row>
    <row r="20" spans="1:129" s="19" customFormat="1" ht="102" customHeight="1">
      <c r="A20" s="73" t="s">
        <v>195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191">
        <v>200</v>
      </c>
      <c r="AF20" s="191"/>
      <c r="AG20" s="191"/>
      <c r="AH20" s="191"/>
      <c r="AI20" s="191"/>
      <c r="AJ20" s="191"/>
      <c r="AK20" s="144" t="s">
        <v>194</v>
      </c>
      <c r="AL20" s="144"/>
      <c r="AM20" s="144"/>
      <c r="AN20" s="144"/>
      <c r="AO20" s="144"/>
      <c r="AP20" s="144"/>
      <c r="AQ20" s="144"/>
      <c r="AR20" s="144"/>
      <c r="AS20" s="144"/>
      <c r="AT20" s="145">
        <v>1703800</v>
      </c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>
        <v>931163.66</v>
      </c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>
        <f t="shared" si="1"/>
        <v>772636.34</v>
      </c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20">
        <f t="shared" si="0"/>
        <v>54.652169268693505</v>
      </c>
      <c r="CJ20" s="23"/>
      <c r="CK20" s="23"/>
      <c r="CL20" s="23"/>
      <c r="CM20" s="25"/>
      <c r="CN20" s="25"/>
      <c r="CO20" s="25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</row>
    <row r="21" spans="1:129" s="19" customFormat="1" ht="88.5" customHeight="1">
      <c r="A21" s="73" t="s">
        <v>159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191">
        <v>200</v>
      </c>
      <c r="AF21" s="191"/>
      <c r="AG21" s="191"/>
      <c r="AH21" s="191"/>
      <c r="AI21" s="191"/>
      <c r="AJ21" s="191"/>
      <c r="AK21" s="144" t="s">
        <v>160</v>
      </c>
      <c r="AL21" s="144"/>
      <c r="AM21" s="144"/>
      <c r="AN21" s="144"/>
      <c r="AO21" s="144"/>
      <c r="AP21" s="144"/>
      <c r="AQ21" s="144"/>
      <c r="AR21" s="144"/>
      <c r="AS21" s="144"/>
      <c r="AT21" s="145">
        <v>69000</v>
      </c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>
        <v>68823</v>
      </c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>
        <f t="shared" si="1"/>
        <v>177</v>
      </c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20">
        <f t="shared" si="0"/>
        <v>99.74347826086957</v>
      </c>
      <c r="CJ21" s="23"/>
      <c r="CK21" s="23"/>
      <c r="CL21" s="23"/>
      <c r="CM21" s="25"/>
      <c r="CN21" s="25"/>
      <c r="CO21" s="25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</row>
    <row r="22" spans="1:129" s="19" customFormat="1" ht="78.75" customHeight="1">
      <c r="A22" s="73" t="s">
        <v>161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191">
        <v>200</v>
      </c>
      <c r="AF22" s="191"/>
      <c r="AG22" s="191"/>
      <c r="AH22" s="191"/>
      <c r="AI22" s="191"/>
      <c r="AJ22" s="191"/>
      <c r="AK22" s="144" t="s">
        <v>292</v>
      </c>
      <c r="AL22" s="144"/>
      <c r="AM22" s="144"/>
      <c r="AN22" s="144"/>
      <c r="AO22" s="144"/>
      <c r="AP22" s="144"/>
      <c r="AQ22" s="144"/>
      <c r="AR22" s="144"/>
      <c r="AS22" s="144"/>
      <c r="AT22" s="145">
        <v>12500</v>
      </c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>
        <v>12165.66</v>
      </c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>
        <f t="shared" si="1"/>
        <v>334.34000000000015</v>
      </c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20">
        <f t="shared" si="0"/>
        <v>97.32528</v>
      </c>
      <c r="CJ22" s="23"/>
      <c r="CK22" s="23"/>
      <c r="CL22" s="23"/>
      <c r="CM22" s="25"/>
      <c r="CN22" s="25"/>
      <c r="CO22" s="25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</row>
    <row r="23" spans="1:129" s="26" customFormat="1" ht="78.75" customHeight="1">
      <c r="A23" s="146" t="s">
        <v>304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7">
        <v>200</v>
      </c>
      <c r="AF23" s="147"/>
      <c r="AG23" s="147"/>
      <c r="AH23" s="147"/>
      <c r="AI23" s="147"/>
      <c r="AJ23" s="147"/>
      <c r="AK23" s="141" t="s">
        <v>302</v>
      </c>
      <c r="AL23" s="141"/>
      <c r="AM23" s="141"/>
      <c r="AN23" s="141"/>
      <c r="AO23" s="141"/>
      <c r="AP23" s="141"/>
      <c r="AQ23" s="141"/>
      <c r="AR23" s="141"/>
      <c r="AS23" s="141"/>
      <c r="AT23" s="142">
        <v>42200</v>
      </c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>
        <v>41200</v>
      </c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>
        <f t="shared" si="1"/>
        <v>1000</v>
      </c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28">
        <f>BK23/AT23*100</f>
        <v>97.6303317535545</v>
      </c>
      <c r="CJ23" s="29"/>
      <c r="CK23" s="29"/>
      <c r="CL23" s="29"/>
      <c r="CM23" s="30"/>
      <c r="CN23" s="30"/>
      <c r="CO23" s="30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</row>
    <row r="24" spans="1:129" s="26" customFormat="1" ht="178.5" customHeight="1">
      <c r="A24" s="146" t="s">
        <v>162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7">
        <v>200</v>
      </c>
      <c r="AF24" s="147"/>
      <c r="AG24" s="147"/>
      <c r="AH24" s="147"/>
      <c r="AI24" s="147"/>
      <c r="AJ24" s="147"/>
      <c r="AK24" s="141" t="s">
        <v>346</v>
      </c>
      <c r="AL24" s="141"/>
      <c r="AM24" s="141"/>
      <c r="AN24" s="141"/>
      <c r="AO24" s="141"/>
      <c r="AP24" s="141"/>
      <c r="AQ24" s="141"/>
      <c r="AR24" s="141"/>
      <c r="AS24" s="141"/>
      <c r="AT24" s="142">
        <v>200</v>
      </c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>
        <v>200</v>
      </c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 t="s">
        <v>52</v>
      </c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28">
        <f t="shared" si="0"/>
        <v>100</v>
      </c>
      <c r="CJ24" s="29"/>
      <c r="CK24" s="29"/>
      <c r="CL24" s="29"/>
      <c r="CM24" s="30"/>
      <c r="CN24" s="30"/>
      <c r="CO24" s="30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</row>
    <row r="25" spans="1:129" s="19" customFormat="1" ht="54.75" customHeight="1">
      <c r="A25" s="73" t="s">
        <v>164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21"/>
      <c r="AE25" s="143">
        <v>200</v>
      </c>
      <c r="AF25" s="143"/>
      <c r="AG25" s="143"/>
      <c r="AH25" s="143"/>
      <c r="AI25" s="143"/>
      <c r="AJ25" s="143"/>
      <c r="AK25" s="144" t="s">
        <v>163</v>
      </c>
      <c r="AL25" s="144"/>
      <c r="AM25" s="144"/>
      <c r="AN25" s="144"/>
      <c r="AO25" s="144"/>
      <c r="AP25" s="144"/>
      <c r="AQ25" s="144"/>
      <c r="AR25" s="144"/>
      <c r="AS25" s="144"/>
      <c r="AT25" s="145">
        <v>231700</v>
      </c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>
        <v>127000</v>
      </c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>
        <f>AT25-BK25</f>
        <v>104700</v>
      </c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20">
        <f t="shared" si="0"/>
        <v>54.81225722917566</v>
      </c>
      <c r="CJ25" s="23"/>
      <c r="CK25" s="23"/>
      <c r="CL25" s="23"/>
      <c r="CM25" s="25"/>
      <c r="CN25" s="25"/>
      <c r="CO25" s="25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</row>
    <row r="26" spans="1:129" s="19" customFormat="1" ht="102.75" customHeight="1">
      <c r="A26" s="73" t="s">
        <v>165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21"/>
      <c r="AE26" s="143">
        <v>200</v>
      </c>
      <c r="AF26" s="143"/>
      <c r="AG26" s="143"/>
      <c r="AH26" s="143"/>
      <c r="AI26" s="143"/>
      <c r="AJ26" s="143"/>
      <c r="AK26" s="144" t="s">
        <v>313</v>
      </c>
      <c r="AL26" s="144"/>
      <c r="AM26" s="144"/>
      <c r="AN26" s="144"/>
      <c r="AO26" s="144"/>
      <c r="AP26" s="144"/>
      <c r="AQ26" s="144"/>
      <c r="AR26" s="144"/>
      <c r="AS26" s="144"/>
      <c r="AT26" s="145">
        <v>551400</v>
      </c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>
        <v>551400</v>
      </c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 t="s">
        <v>52</v>
      </c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20">
        <f t="shared" si="0"/>
        <v>100</v>
      </c>
      <c r="CJ26" s="23"/>
      <c r="CK26" s="23"/>
      <c r="CL26" s="23"/>
      <c r="CM26" s="25"/>
      <c r="CN26" s="25"/>
      <c r="CO26" s="25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</row>
    <row r="27" spans="1:129" s="19" customFormat="1" ht="87" customHeight="1">
      <c r="A27" s="73" t="s">
        <v>166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143">
        <v>200</v>
      </c>
      <c r="AF27" s="143"/>
      <c r="AG27" s="143"/>
      <c r="AH27" s="143"/>
      <c r="AI27" s="143"/>
      <c r="AJ27" s="143"/>
      <c r="AK27" s="144" t="s">
        <v>167</v>
      </c>
      <c r="AL27" s="144"/>
      <c r="AM27" s="144"/>
      <c r="AN27" s="144"/>
      <c r="AO27" s="144"/>
      <c r="AP27" s="144"/>
      <c r="AQ27" s="144"/>
      <c r="AR27" s="144"/>
      <c r="AS27" s="144"/>
      <c r="AT27" s="145">
        <v>57300</v>
      </c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 t="s">
        <v>52</v>
      </c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>
        <f>AT27</f>
        <v>57300</v>
      </c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20" t="e">
        <f t="shared" si="0"/>
        <v>#VALUE!</v>
      </c>
      <c r="CJ27" s="23"/>
      <c r="CK27" s="23"/>
      <c r="CL27" s="23"/>
      <c r="CM27" s="25"/>
      <c r="CN27" s="25"/>
      <c r="CO27" s="25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</row>
    <row r="28" spans="1:129" s="19" customFormat="1" ht="116.25" customHeight="1">
      <c r="A28" s="73" t="s">
        <v>169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143">
        <v>200</v>
      </c>
      <c r="AF28" s="143"/>
      <c r="AG28" s="143"/>
      <c r="AH28" s="143"/>
      <c r="AI28" s="143"/>
      <c r="AJ28" s="143"/>
      <c r="AK28" s="144" t="s">
        <v>168</v>
      </c>
      <c r="AL28" s="144"/>
      <c r="AM28" s="144"/>
      <c r="AN28" s="144"/>
      <c r="AO28" s="144"/>
      <c r="AP28" s="144"/>
      <c r="AQ28" s="144"/>
      <c r="AR28" s="144"/>
      <c r="AS28" s="144"/>
      <c r="AT28" s="145">
        <v>108900</v>
      </c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>
        <v>108852</v>
      </c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>
        <f>AT28-BK28</f>
        <v>48</v>
      </c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20">
        <f t="shared" si="0"/>
        <v>99.95592286501378</v>
      </c>
      <c r="CJ28" s="23"/>
      <c r="CK28" s="23"/>
      <c r="CL28" s="23"/>
      <c r="CM28" s="25"/>
      <c r="CN28" s="25"/>
      <c r="CO28" s="25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</row>
    <row r="29" spans="1:129" s="26" customFormat="1" ht="116.25" customHeight="1">
      <c r="A29" s="146" t="s">
        <v>305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0">
        <v>200</v>
      </c>
      <c r="AF29" s="140"/>
      <c r="AG29" s="140"/>
      <c r="AH29" s="140"/>
      <c r="AI29" s="140"/>
      <c r="AJ29" s="140"/>
      <c r="AK29" s="141" t="s">
        <v>303</v>
      </c>
      <c r="AL29" s="141"/>
      <c r="AM29" s="141"/>
      <c r="AN29" s="141"/>
      <c r="AO29" s="141"/>
      <c r="AP29" s="141"/>
      <c r="AQ29" s="141"/>
      <c r="AR29" s="141"/>
      <c r="AS29" s="141"/>
      <c r="AT29" s="142">
        <v>33800</v>
      </c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>
        <v>33800</v>
      </c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 t="s">
        <v>52</v>
      </c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28">
        <f>BK29/AT29*100</f>
        <v>100</v>
      </c>
      <c r="CJ29" s="29"/>
      <c r="CK29" s="29"/>
      <c r="CL29" s="29"/>
      <c r="CM29" s="30"/>
      <c r="CN29" s="30"/>
      <c r="CO29" s="30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</row>
    <row r="30" spans="1:129" s="19" customFormat="1" ht="164.25" customHeight="1">
      <c r="A30" s="73" t="s">
        <v>171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143">
        <v>200</v>
      </c>
      <c r="AF30" s="143"/>
      <c r="AG30" s="143"/>
      <c r="AH30" s="143"/>
      <c r="AI30" s="143"/>
      <c r="AJ30" s="143"/>
      <c r="AK30" s="144" t="s">
        <v>170</v>
      </c>
      <c r="AL30" s="144"/>
      <c r="AM30" s="144"/>
      <c r="AN30" s="144"/>
      <c r="AO30" s="144"/>
      <c r="AP30" s="144"/>
      <c r="AQ30" s="144"/>
      <c r="AR30" s="144"/>
      <c r="AS30" s="144"/>
      <c r="AT30" s="145">
        <v>100000</v>
      </c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>
        <v>93617.99</v>
      </c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>
        <f>AT30-BK30</f>
        <v>6382.009999999995</v>
      </c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20">
        <f t="shared" si="0"/>
        <v>93.61799</v>
      </c>
      <c r="CJ30" s="23"/>
      <c r="CK30" s="23"/>
      <c r="CL30" s="23"/>
      <c r="CM30" s="25"/>
      <c r="CN30" s="25"/>
      <c r="CO30" s="25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</row>
    <row r="31" spans="1:129" s="19" customFormat="1" ht="86.25" customHeight="1">
      <c r="A31" s="73" t="s">
        <v>173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21"/>
      <c r="AE31" s="191">
        <v>200</v>
      </c>
      <c r="AF31" s="191"/>
      <c r="AG31" s="191"/>
      <c r="AH31" s="191"/>
      <c r="AI31" s="191"/>
      <c r="AJ31" s="191"/>
      <c r="AK31" s="144" t="s">
        <v>172</v>
      </c>
      <c r="AL31" s="144"/>
      <c r="AM31" s="144"/>
      <c r="AN31" s="144"/>
      <c r="AO31" s="144"/>
      <c r="AP31" s="144"/>
      <c r="AQ31" s="144"/>
      <c r="AR31" s="144"/>
      <c r="AS31" s="144"/>
      <c r="AT31" s="145">
        <v>156000</v>
      </c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>
        <v>35366.48</v>
      </c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>
        <f>AT31-BK31</f>
        <v>120633.51999999999</v>
      </c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20">
        <f t="shared" si="0"/>
        <v>22.670820512820512</v>
      </c>
      <c r="CJ31" s="23"/>
      <c r="CK31" s="23"/>
      <c r="CL31" s="23"/>
      <c r="CM31" s="25"/>
      <c r="CN31" s="25"/>
      <c r="CO31" s="25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</row>
    <row r="32" spans="1:129" s="26" customFormat="1" ht="87" customHeight="1">
      <c r="A32" s="146" t="s">
        <v>174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32"/>
      <c r="AE32" s="147">
        <v>200</v>
      </c>
      <c r="AF32" s="147"/>
      <c r="AG32" s="147"/>
      <c r="AH32" s="147"/>
      <c r="AI32" s="147"/>
      <c r="AJ32" s="147"/>
      <c r="AK32" s="141" t="s">
        <v>322</v>
      </c>
      <c r="AL32" s="141"/>
      <c r="AM32" s="141"/>
      <c r="AN32" s="141"/>
      <c r="AO32" s="141"/>
      <c r="AP32" s="141"/>
      <c r="AQ32" s="141"/>
      <c r="AR32" s="141"/>
      <c r="AS32" s="141"/>
      <c r="AT32" s="142">
        <v>40000</v>
      </c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>
        <v>32951.53</v>
      </c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>
        <f>AT32-BK32</f>
        <v>7048.470000000001</v>
      </c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28">
        <f t="shared" si="0"/>
        <v>82.378825</v>
      </c>
      <c r="CJ32" s="29"/>
      <c r="CK32" s="29"/>
      <c r="CL32" s="29"/>
      <c r="CM32" s="30"/>
      <c r="CN32" s="30"/>
      <c r="CO32" s="30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</row>
    <row r="33" spans="1:129" s="19" customFormat="1" ht="121.5" customHeight="1">
      <c r="A33" s="73" t="s">
        <v>178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21"/>
      <c r="AE33" s="143">
        <v>200</v>
      </c>
      <c r="AF33" s="143"/>
      <c r="AG33" s="143"/>
      <c r="AH33" s="143"/>
      <c r="AI33" s="143"/>
      <c r="AJ33" s="143"/>
      <c r="AK33" s="144" t="s">
        <v>175</v>
      </c>
      <c r="AL33" s="144"/>
      <c r="AM33" s="144"/>
      <c r="AN33" s="144"/>
      <c r="AO33" s="144"/>
      <c r="AP33" s="144"/>
      <c r="AQ33" s="144"/>
      <c r="AR33" s="144"/>
      <c r="AS33" s="144"/>
      <c r="AT33" s="145">
        <v>354200</v>
      </c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>
        <v>242201.83</v>
      </c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>
        <f>AT33-BK33</f>
        <v>111998.17000000001</v>
      </c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20">
        <f t="shared" si="0"/>
        <v>68.37996329757199</v>
      </c>
      <c r="CJ33" s="23"/>
      <c r="CK33" s="23"/>
      <c r="CL33" s="23"/>
      <c r="CM33" s="25"/>
      <c r="CN33" s="25"/>
      <c r="CO33" s="25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</row>
    <row r="34" spans="1:129" s="19" customFormat="1" ht="140.25" customHeight="1">
      <c r="A34" s="73" t="s">
        <v>7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21"/>
      <c r="AE34" s="143">
        <v>200</v>
      </c>
      <c r="AF34" s="143"/>
      <c r="AG34" s="143"/>
      <c r="AH34" s="143"/>
      <c r="AI34" s="143"/>
      <c r="AJ34" s="143"/>
      <c r="AK34" s="144" t="s">
        <v>176</v>
      </c>
      <c r="AL34" s="144"/>
      <c r="AM34" s="144"/>
      <c r="AN34" s="144"/>
      <c r="AO34" s="144"/>
      <c r="AP34" s="144"/>
      <c r="AQ34" s="144"/>
      <c r="AR34" s="144"/>
      <c r="AS34" s="144"/>
      <c r="AT34" s="145">
        <v>107000</v>
      </c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>
        <v>62142.16</v>
      </c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>
        <f>AT34-BK34</f>
        <v>44857.84</v>
      </c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20">
        <f t="shared" si="0"/>
        <v>58.07678504672897</v>
      </c>
      <c r="CJ34" s="23"/>
      <c r="CK34" s="23"/>
      <c r="CL34" s="23"/>
      <c r="CM34" s="25"/>
      <c r="CN34" s="25"/>
      <c r="CO34" s="25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</row>
    <row r="35" spans="1:129" s="19" customFormat="1" ht="108" customHeight="1">
      <c r="A35" s="73" t="s">
        <v>8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21"/>
      <c r="AE35" s="143">
        <v>200</v>
      </c>
      <c r="AF35" s="143"/>
      <c r="AG35" s="143"/>
      <c r="AH35" s="143"/>
      <c r="AI35" s="143"/>
      <c r="AJ35" s="143"/>
      <c r="AK35" s="144" t="s">
        <v>177</v>
      </c>
      <c r="AL35" s="144"/>
      <c r="AM35" s="144"/>
      <c r="AN35" s="144"/>
      <c r="AO35" s="144"/>
      <c r="AP35" s="144"/>
      <c r="AQ35" s="144"/>
      <c r="AR35" s="144"/>
      <c r="AS35" s="144"/>
      <c r="AT35" s="145">
        <v>63300</v>
      </c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 t="s">
        <v>52</v>
      </c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>
        <f>AT35</f>
        <v>63300</v>
      </c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20" t="e">
        <f t="shared" si="0"/>
        <v>#VALUE!</v>
      </c>
      <c r="CJ35" s="23"/>
      <c r="CK35" s="23"/>
      <c r="CL35" s="23"/>
      <c r="CM35" s="25"/>
      <c r="CN35" s="25"/>
      <c r="CO35" s="25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</row>
    <row r="36" spans="1:129" s="19" customFormat="1" ht="147" customHeight="1">
      <c r="A36" s="73" t="s">
        <v>10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143">
        <v>200</v>
      </c>
      <c r="AF36" s="143"/>
      <c r="AG36" s="143"/>
      <c r="AH36" s="143"/>
      <c r="AI36" s="143"/>
      <c r="AJ36" s="143"/>
      <c r="AK36" s="144" t="s">
        <v>9</v>
      </c>
      <c r="AL36" s="144"/>
      <c r="AM36" s="144"/>
      <c r="AN36" s="144"/>
      <c r="AO36" s="144"/>
      <c r="AP36" s="144"/>
      <c r="AQ36" s="144"/>
      <c r="AR36" s="144"/>
      <c r="AS36" s="144"/>
      <c r="AT36" s="145">
        <v>45000</v>
      </c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 t="s">
        <v>52</v>
      </c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>
        <f>AT36</f>
        <v>45000</v>
      </c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20" t="e">
        <f t="shared" si="0"/>
        <v>#VALUE!</v>
      </c>
      <c r="CJ36" s="23"/>
      <c r="CK36" s="23"/>
      <c r="CL36" s="23"/>
      <c r="CM36" s="25"/>
      <c r="CN36" s="25"/>
      <c r="CO36" s="25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</row>
    <row r="37" spans="1:129" s="19" customFormat="1" ht="138.75" customHeight="1">
      <c r="A37" s="48" t="s">
        <v>12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50"/>
      <c r="AD37" s="21"/>
      <c r="AE37" s="143">
        <v>200</v>
      </c>
      <c r="AF37" s="143"/>
      <c r="AG37" s="143"/>
      <c r="AH37" s="143"/>
      <c r="AI37" s="143"/>
      <c r="AJ37" s="143"/>
      <c r="AK37" s="144" t="s">
        <v>11</v>
      </c>
      <c r="AL37" s="144"/>
      <c r="AM37" s="144"/>
      <c r="AN37" s="144"/>
      <c r="AO37" s="144"/>
      <c r="AP37" s="144"/>
      <c r="AQ37" s="144"/>
      <c r="AR37" s="144"/>
      <c r="AS37" s="144"/>
      <c r="AT37" s="145">
        <v>81300</v>
      </c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>
        <v>2500</v>
      </c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>
        <f>AT37-BK37</f>
        <v>78800</v>
      </c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20">
        <f t="shared" si="0"/>
        <v>3.075030750307503</v>
      </c>
      <c r="CJ37" s="23"/>
      <c r="CK37" s="23"/>
      <c r="CL37" s="23"/>
      <c r="CM37" s="25"/>
      <c r="CN37" s="25"/>
      <c r="CO37" s="25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</row>
    <row r="38" spans="1:129" s="19" customFormat="1" ht="145.5" customHeight="1">
      <c r="A38" s="48" t="s">
        <v>14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50"/>
      <c r="AD38" s="21"/>
      <c r="AE38" s="143">
        <v>200</v>
      </c>
      <c r="AF38" s="143"/>
      <c r="AG38" s="143"/>
      <c r="AH38" s="143"/>
      <c r="AI38" s="143"/>
      <c r="AJ38" s="143"/>
      <c r="AK38" s="144" t="s">
        <v>13</v>
      </c>
      <c r="AL38" s="144"/>
      <c r="AM38" s="144"/>
      <c r="AN38" s="144"/>
      <c r="AO38" s="144"/>
      <c r="AP38" s="144"/>
      <c r="AQ38" s="144"/>
      <c r="AR38" s="144"/>
      <c r="AS38" s="144"/>
      <c r="AT38" s="145">
        <v>49700</v>
      </c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 t="s">
        <v>52</v>
      </c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>
        <f>AT38</f>
        <v>49700</v>
      </c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20" t="e">
        <f t="shared" si="0"/>
        <v>#VALUE!</v>
      </c>
      <c r="CJ38" s="23"/>
      <c r="CK38" s="23"/>
      <c r="CL38" s="23"/>
      <c r="CM38" s="25"/>
      <c r="CN38" s="25"/>
      <c r="CO38" s="25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</row>
    <row r="39" spans="1:129" s="19" customFormat="1" ht="48" customHeight="1">
      <c r="A39" s="48" t="s">
        <v>164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50"/>
      <c r="AD39" s="21"/>
      <c r="AE39" s="143">
        <v>200</v>
      </c>
      <c r="AF39" s="143"/>
      <c r="AG39" s="143"/>
      <c r="AH39" s="143"/>
      <c r="AI39" s="143"/>
      <c r="AJ39" s="143"/>
      <c r="AK39" s="144" t="s">
        <v>15</v>
      </c>
      <c r="AL39" s="144"/>
      <c r="AM39" s="144"/>
      <c r="AN39" s="144"/>
      <c r="AO39" s="144"/>
      <c r="AP39" s="144"/>
      <c r="AQ39" s="144"/>
      <c r="AR39" s="144"/>
      <c r="AS39" s="144"/>
      <c r="AT39" s="145">
        <v>539500</v>
      </c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>
        <v>240850</v>
      </c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>
        <f>AT39-BK39</f>
        <v>298650</v>
      </c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20">
        <f t="shared" si="0"/>
        <v>44.64318813716404</v>
      </c>
      <c r="CJ39" s="23"/>
      <c r="CK39" s="23"/>
      <c r="CL39" s="23"/>
      <c r="CM39" s="25"/>
      <c r="CN39" s="25"/>
      <c r="CO39" s="25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</row>
    <row r="40" spans="1:129" s="19" customFormat="1" ht="144" customHeight="1">
      <c r="A40" s="73" t="s">
        <v>17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143">
        <v>200</v>
      </c>
      <c r="AF40" s="143"/>
      <c r="AG40" s="143"/>
      <c r="AH40" s="143"/>
      <c r="AI40" s="143"/>
      <c r="AJ40" s="143"/>
      <c r="AK40" s="144" t="s">
        <v>16</v>
      </c>
      <c r="AL40" s="144"/>
      <c r="AM40" s="144"/>
      <c r="AN40" s="144"/>
      <c r="AO40" s="144"/>
      <c r="AP40" s="144"/>
      <c r="AQ40" s="144"/>
      <c r="AR40" s="144"/>
      <c r="AS40" s="144"/>
      <c r="AT40" s="145">
        <v>10000</v>
      </c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>
        <v>2400</v>
      </c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>
        <f>AT40-BK40</f>
        <v>7600</v>
      </c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20">
        <f t="shared" si="0"/>
        <v>24</v>
      </c>
      <c r="CJ40" s="23"/>
      <c r="CK40" s="23"/>
      <c r="CL40" s="23"/>
      <c r="CM40" s="25"/>
      <c r="CN40" s="25"/>
      <c r="CO40" s="25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</row>
    <row r="41" spans="1:129" s="19" customFormat="1" ht="153" customHeight="1">
      <c r="A41" s="73" t="s">
        <v>19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143">
        <v>200</v>
      </c>
      <c r="AF41" s="143"/>
      <c r="AG41" s="143"/>
      <c r="AH41" s="143"/>
      <c r="AI41" s="143"/>
      <c r="AJ41" s="143"/>
      <c r="AK41" s="144" t="s">
        <v>18</v>
      </c>
      <c r="AL41" s="144"/>
      <c r="AM41" s="144"/>
      <c r="AN41" s="144"/>
      <c r="AO41" s="144"/>
      <c r="AP41" s="144"/>
      <c r="AQ41" s="144"/>
      <c r="AR41" s="144"/>
      <c r="AS41" s="144"/>
      <c r="AT41" s="145">
        <v>5686616.66</v>
      </c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>
        <v>3392424.19</v>
      </c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>
        <f>AT41-BK41</f>
        <v>2294192.47</v>
      </c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20">
        <f t="shared" si="0"/>
        <v>59.656284093536904</v>
      </c>
      <c r="CJ41" s="23"/>
      <c r="CK41" s="23"/>
      <c r="CL41" s="23"/>
      <c r="CM41" s="25"/>
      <c r="CN41" s="25"/>
      <c r="CO41" s="25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</row>
    <row r="42" spans="1:129" s="19" customFormat="1" ht="148.5" customHeight="1">
      <c r="A42" s="73" t="s">
        <v>21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143">
        <v>200</v>
      </c>
      <c r="AF42" s="143"/>
      <c r="AG42" s="143"/>
      <c r="AH42" s="143"/>
      <c r="AI42" s="143"/>
      <c r="AJ42" s="143"/>
      <c r="AK42" s="144" t="s">
        <v>20</v>
      </c>
      <c r="AL42" s="144"/>
      <c r="AM42" s="144"/>
      <c r="AN42" s="144"/>
      <c r="AO42" s="144"/>
      <c r="AP42" s="144"/>
      <c r="AQ42" s="144"/>
      <c r="AR42" s="144"/>
      <c r="AS42" s="144"/>
      <c r="AT42" s="145">
        <v>11833200</v>
      </c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>
        <v>10537454.71</v>
      </c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>
        <f>AT42-BK42</f>
        <v>1295745.289999999</v>
      </c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20">
        <f t="shared" si="0"/>
        <v>89.0499164215935</v>
      </c>
      <c r="CJ42" s="23"/>
      <c r="CK42" s="23"/>
      <c r="CL42" s="23"/>
      <c r="CM42" s="25"/>
      <c r="CN42" s="25"/>
      <c r="CO42" s="25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</row>
    <row r="43" spans="1:129" s="19" customFormat="1" ht="151.5" customHeight="1">
      <c r="A43" s="73" t="s">
        <v>23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143">
        <v>200</v>
      </c>
      <c r="AF43" s="143"/>
      <c r="AG43" s="143"/>
      <c r="AH43" s="143"/>
      <c r="AI43" s="143"/>
      <c r="AJ43" s="143"/>
      <c r="AK43" s="144" t="s">
        <v>22</v>
      </c>
      <c r="AL43" s="144"/>
      <c r="AM43" s="144"/>
      <c r="AN43" s="144"/>
      <c r="AO43" s="144"/>
      <c r="AP43" s="144"/>
      <c r="AQ43" s="144"/>
      <c r="AR43" s="144"/>
      <c r="AS43" s="144"/>
      <c r="AT43" s="145">
        <v>471700</v>
      </c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>
        <v>471700</v>
      </c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 t="s">
        <v>52</v>
      </c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20">
        <f t="shared" si="0"/>
        <v>100</v>
      </c>
      <c r="CJ43" s="23"/>
      <c r="CK43" s="23"/>
      <c r="CL43" s="23"/>
      <c r="CM43" s="25"/>
      <c r="CN43" s="25"/>
      <c r="CO43" s="25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</row>
    <row r="44" spans="1:129" s="19" customFormat="1" ht="144.75" customHeight="1">
      <c r="A44" s="73" t="s">
        <v>294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143">
        <v>200</v>
      </c>
      <c r="AF44" s="143"/>
      <c r="AG44" s="143"/>
      <c r="AH44" s="143"/>
      <c r="AI44" s="143"/>
      <c r="AJ44" s="143"/>
      <c r="AK44" s="144" t="s">
        <v>293</v>
      </c>
      <c r="AL44" s="144"/>
      <c r="AM44" s="144"/>
      <c r="AN44" s="144"/>
      <c r="AO44" s="144"/>
      <c r="AP44" s="144"/>
      <c r="AQ44" s="144"/>
      <c r="AR44" s="144"/>
      <c r="AS44" s="144"/>
      <c r="AT44" s="145">
        <v>768800</v>
      </c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>
        <v>684541.79</v>
      </c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>
        <f>AT44-BK44</f>
        <v>84258.20999999996</v>
      </c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20">
        <f>BK44/AT44*100</f>
        <v>89.0402952653486</v>
      </c>
      <c r="CJ44" s="23"/>
      <c r="CK44" s="23"/>
      <c r="CL44" s="23"/>
      <c r="CM44" s="25"/>
      <c r="CN44" s="25"/>
      <c r="CO44" s="25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</row>
    <row r="45" spans="1:129" s="19" customFormat="1" ht="153.75" customHeight="1">
      <c r="A45" s="73" t="s">
        <v>296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143">
        <v>200</v>
      </c>
      <c r="AF45" s="143"/>
      <c r="AG45" s="143"/>
      <c r="AH45" s="143"/>
      <c r="AI45" s="143"/>
      <c r="AJ45" s="143"/>
      <c r="AK45" s="144" t="s">
        <v>295</v>
      </c>
      <c r="AL45" s="144"/>
      <c r="AM45" s="144"/>
      <c r="AN45" s="144"/>
      <c r="AO45" s="144"/>
      <c r="AP45" s="144"/>
      <c r="AQ45" s="144"/>
      <c r="AR45" s="144"/>
      <c r="AS45" s="144"/>
      <c r="AT45" s="145">
        <v>30700</v>
      </c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>
        <v>30700</v>
      </c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 t="s">
        <v>52</v>
      </c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20">
        <f t="shared" si="0"/>
        <v>100</v>
      </c>
      <c r="CJ45" s="23"/>
      <c r="CK45" s="23"/>
      <c r="CL45" s="23"/>
      <c r="CM45" s="25"/>
      <c r="CN45" s="25"/>
      <c r="CO45" s="25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</row>
    <row r="46" spans="1:129" s="26" customFormat="1" ht="153.75" customHeight="1">
      <c r="A46" s="41" t="s">
        <v>344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3"/>
      <c r="AE46" s="140">
        <v>200</v>
      </c>
      <c r="AF46" s="140"/>
      <c r="AG46" s="140"/>
      <c r="AH46" s="140"/>
      <c r="AI46" s="140"/>
      <c r="AJ46" s="140"/>
      <c r="AK46" s="141" t="s">
        <v>325</v>
      </c>
      <c r="AL46" s="141"/>
      <c r="AM46" s="141"/>
      <c r="AN46" s="141"/>
      <c r="AO46" s="141"/>
      <c r="AP46" s="141"/>
      <c r="AQ46" s="141"/>
      <c r="AR46" s="141"/>
      <c r="AS46" s="141"/>
      <c r="AT46" s="142">
        <v>319300</v>
      </c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>
        <v>319260</v>
      </c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>
        <f>AT46-BK46</f>
        <v>40</v>
      </c>
      <c r="BX46" s="142"/>
      <c r="BY46" s="142"/>
      <c r="BZ46" s="142"/>
      <c r="CA46" s="142"/>
      <c r="CB46" s="142"/>
      <c r="CC46" s="142"/>
      <c r="CD46" s="142"/>
      <c r="CE46" s="142"/>
      <c r="CF46" s="142"/>
      <c r="CG46" s="142"/>
      <c r="CH46" s="28">
        <f>BK46/AT46*100</f>
        <v>99.98747259630441</v>
      </c>
      <c r="CJ46" s="29"/>
      <c r="CK46" s="29"/>
      <c r="CL46" s="29"/>
      <c r="CM46" s="30"/>
      <c r="CN46" s="30"/>
      <c r="CO46" s="30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</row>
    <row r="47" spans="1:129" s="19" customFormat="1" ht="162" customHeight="1">
      <c r="A47" s="199" t="s">
        <v>345</v>
      </c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1"/>
      <c r="AE47" s="143">
        <v>200</v>
      </c>
      <c r="AF47" s="143"/>
      <c r="AG47" s="143"/>
      <c r="AH47" s="143"/>
      <c r="AI47" s="143"/>
      <c r="AJ47" s="143"/>
      <c r="AK47" s="144" t="s">
        <v>326</v>
      </c>
      <c r="AL47" s="144"/>
      <c r="AM47" s="144"/>
      <c r="AN47" s="144"/>
      <c r="AO47" s="144"/>
      <c r="AP47" s="144"/>
      <c r="AQ47" s="144"/>
      <c r="AR47" s="144"/>
      <c r="AS47" s="144"/>
      <c r="AT47" s="145">
        <v>20800</v>
      </c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>
        <v>20740</v>
      </c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>
        <f>AT47-BK47</f>
        <v>60</v>
      </c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20">
        <f t="shared" si="0"/>
        <v>99.71153846153847</v>
      </c>
      <c r="CJ47" s="23"/>
      <c r="CK47" s="23"/>
      <c r="CL47" s="23"/>
      <c r="CM47" s="25"/>
      <c r="CN47" s="25"/>
      <c r="CO47" s="25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</row>
    <row r="48" spans="1:129" s="19" customFormat="1" ht="51.75" customHeight="1">
      <c r="A48" s="48" t="s">
        <v>164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50"/>
      <c r="AE48" s="143">
        <v>200</v>
      </c>
      <c r="AF48" s="143"/>
      <c r="AG48" s="143"/>
      <c r="AH48" s="143"/>
      <c r="AI48" s="143"/>
      <c r="AJ48" s="143"/>
      <c r="AK48" s="144" t="s">
        <v>335</v>
      </c>
      <c r="AL48" s="144"/>
      <c r="AM48" s="144"/>
      <c r="AN48" s="144"/>
      <c r="AO48" s="144"/>
      <c r="AP48" s="144"/>
      <c r="AQ48" s="144"/>
      <c r="AR48" s="144"/>
      <c r="AS48" s="144"/>
      <c r="AT48" s="145">
        <v>44000</v>
      </c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>
        <v>44000</v>
      </c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 t="s">
        <v>52</v>
      </c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20">
        <f>BK48/AT48*100</f>
        <v>100</v>
      </c>
      <c r="CJ48" s="23"/>
      <c r="CK48" s="23"/>
      <c r="CL48" s="23"/>
      <c r="CM48" s="25"/>
      <c r="CN48" s="25"/>
      <c r="CO48" s="25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</row>
    <row r="49" spans="1:129" s="19" customFormat="1" ht="156" customHeight="1">
      <c r="A49" s="73" t="s">
        <v>25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143">
        <v>200</v>
      </c>
      <c r="AF49" s="143"/>
      <c r="AG49" s="143"/>
      <c r="AH49" s="143"/>
      <c r="AI49" s="143"/>
      <c r="AJ49" s="143"/>
      <c r="AK49" s="144" t="s">
        <v>24</v>
      </c>
      <c r="AL49" s="144"/>
      <c r="AM49" s="144"/>
      <c r="AN49" s="144"/>
      <c r="AO49" s="144"/>
      <c r="AP49" s="144"/>
      <c r="AQ49" s="144"/>
      <c r="AR49" s="144"/>
      <c r="AS49" s="144"/>
      <c r="AT49" s="145">
        <v>60002.32</v>
      </c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>
        <v>52712</v>
      </c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>
        <f>AT49-BK49</f>
        <v>7290.32</v>
      </c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20">
        <f t="shared" si="0"/>
        <v>87.8499364691232</v>
      </c>
      <c r="CJ49" s="23"/>
      <c r="CK49" s="23"/>
      <c r="CL49" s="23"/>
      <c r="CM49" s="25"/>
      <c r="CN49" s="25"/>
      <c r="CO49" s="25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</row>
    <row r="50" spans="1:129" s="19" customFormat="1" ht="162" customHeight="1">
      <c r="A50" s="73" t="s">
        <v>31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21"/>
      <c r="AE50" s="143">
        <v>200</v>
      </c>
      <c r="AF50" s="143"/>
      <c r="AG50" s="143"/>
      <c r="AH50" s="143"/>
      <c r="AI50" s="143"/>
      <c r="AJ50" s="143"/>
      <c r="AK50" s="144" t="s">
        <v>27</v>
      </c>
      <c r="AL50" s="144"/>
      <c r="AM50" s="144"/>
      <c r="AN50" s="144"/>
      <c r="AO50" s="144"/>
      <c r="AP50" s="144"/>
      <c r="AQ50" s="144"/>
      <c r="AR50" s="144"/>
      <c r="AS50" s="144"/>
      <c r="AT50" s="145">
        <v>50300</v>
      </c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 t="s">
        <v>52</v>
      </c>
      <c r="BL50" s="145"/>
      <c r="BM50" s="145"/>
      <c r="BN50" s="145"/>
      <c r="BO50" s="145"/>
      <c r="BP50" s="145"/>
      <c r="BQ50" s="145"/>
      <c r="BR50" s="145"/>
      <c r="BS50" s="145"/>
      <c r="BT50" s="145"/>
      <c r="BU50" s="145"/>
      <c r="BV50" s="145"/>
      <c r="BW50" s="145">
        <f>AT50</f>
        <v>50300</v>
      </c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20" t="e">
        <f t="shared" si="0"/>
        <v>#VALUE!</v>
      </c>
      <c r="CJ50" s="23"/>
      <c r="CK50" s="23"/>
      <c r="CL50" s="23"/>
      <c r="CM50" s="25"/>
      <c r="CN50" s="25"/>
      <c r="CO50" s="25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</row>
    <row r="51" spans="1:129" s="19" customFormat="1" ht="138" customHeight="1">
      <c r="A51" s="48" t="s">
        <v>28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50"/>
      <c r="AD51" s="21"/>
      <c r="AE51" s="143">
        <v>200</v>
      </c>
      <c r="AF51" s="143"/>
      <c r="AG51" s="143"/>
      <c r="AH51" s="143"/>
      <c r="AI51" s="143"/>
      <c r="AJ51" s="143"/>
      <c r="AK51" s="144" t="s">
        <v>26</v>
      </c>
      <c r="AL51" s="144"/>
      <c r="AM51" s="144"/>
      <c r="AN51" s="144"/>
      <c r="AO51" s="144"/>
      <c r="AP51" s="144"/>
      <c r="AQ51" s="144"/>
      <c r="AR51" s="144"/>
      <c r="AS51" s="144"/>
      <c r="AT51" s="145">
        <v>105200</v>
      </c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>
        <v>36041.09</v>
      </c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5">
        <f aca="true" t="shared" si="2" ref="BW51:BW59">AT51-BK51</f>
        <v>69158.91</v>
      </c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20">
        <f t="shared" si="0"/>
        <v>34.25959125475285</v>
      </c>
      <c r="CJ51" s="23"/>
      <c r="CK51" s="23"/>
      <c r="CL51" s="23"/>
      <c r="CM51" s="25"/>
      <c r="CN51" s="25"/>
      <c r="CO51" s="25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</row>
    <row r="52" spans="1:129" s="26" customFormat="1" ht="138" customHeight="1">
      <c r="A52" s="41" t="s">
        <v>299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3"/>
      <c r="AD52" s="27"/>
      <c r="AE52" s="140">
        <v>200</v>
      </c>
      <c r="AF52" s="140"/>
      <c r="AG52" s="140"/>
      <c r="AH52" s="140"/>
      <c r="AI52" s="140"/>
      <c r="AJ52" s="140"/>
      <c r="AK52" s="141" t="s">
        <v>297</v>
      </c>
      <c r="AL52" s="141"/>
      <c r="AM52" s="141"/>
      <c r="AN52" s="141"/>
      <c r="AO52" s="141"/>
      <c r="AP52" s="141"/>
      <c r="AQ52" s="141"/>
      <c r="AR52" s="141"/>
      <c r="AS52" s="141"/>
      <c r="AT52" s="142">
        <v>30000</v>
      </c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>
        <v>20000</v>
      </c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>
        <f t="shared" si="2"/>
        <v>10000</v>
      </c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28">
        <f>BK52/AT52*100</f>
        <v>66.66666666666666</v>
      </c>
      <c r="CJ52" s="29"/>
      <c r="CK52" s="29"/>
      <c r="CL52" s="29"/>
      <c r="CM52" s="30"/>
      <c r="CN52" s="30"/>
      <c r="CO52" s="30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</row>
    <row r="53" spans="1:129" s="26" customFormat="1" ht="180.75" customHeight="1">
      <c r="A53" s="41" t="s">
        <v>300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3"/>
      <c r="AD53" s="27"/>
      <c r="AE53" s="140">
        <v>200</v>
      </c>
      <c r="AF53" s="140"/>
      <c r="AG53" s="140"/>
      <c r="AH53" s="140"/>
      <c r="AI53" s="140"/>
      <c r="AJ53" s="140"/>
      <c r="AK53" s="141" t="s">
        <v>298</v>
      </c>
      <c r="AL53" s="141"/>
      <c r="AM53" s="141"/>
      <c r="AN53" s="141"/>
      <c r="AO53" s="141"/>
      <c r="AP53" s="141"/>
      <c r="AQ53" s="141"/>
      <c r="AR53" s="141"/>
      <c r="AS53" s="141"/>
      <c r="AT53" s="142">
        <v>32000</v>
      </c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>
        <v>30711.2</v>
      </c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>
        <f t="shared" si="2"/>
        <v>1288.7999999999993</v>
      </c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28">
        <f>BK53/AT53*100</f>
        <v>95.97250000000001</v>
      </c>
      <c r="CJ53" s="29"/>
      <c r="CK53" s="29"/>
      <c r="CL53" s="29"/>
      <c r="CM53" s="30"/>
      <c r="CN53" s="30"/>
      <c r="CO53" s="30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</row>
    <row r="54" spans="1:129" s="26" customFormat="1" ht="55.5" customHeight="1">
      <c r="A54" s="41" t="s">
        <v>348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3"/>
      <c r="AD54" s="34"/>
      <c r="AE54" s="140">
        <v>200</v>
      </c>
      <c r="AF54" s="140"/>
      <c r="AG54" s="140"/>
      <c r="AH54" s="140"/>
      <c r="AI54" s="140"/>
      <c r="AJ54" s="140"/>
      <c r="AK54" s="141" t="s">
        <v>347</v>
      </c>
      <c r="AL54" s="141"/>
      <c r="AM54" s="141"/>
      <c r="AN54" s="141"/>
      <c r="AO54" s="141"/>
      <c r="AP54" s="141"/>
      <c r="AQ54" s="141"/>
      <c r="AR54" s="141"/>
      <c r="AS54" s="141"/>
      <c r="AT54" s="142">
        <v>29700</v>
      </c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 t="s">
        <v>52</v>
      </c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>
        <f>AT54</f>
        <v>29700</v>
      </c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28" t="e">
        <f>BK54/AT54*100</f>
        <v>#VALUE!</v>
      </c>
      <c r="CJ54" s="29"/>
      <c r="CK54" s="29"/>
      <c r="CL54" s="29"/>
      <c r="CM54" s="30"/>
      <c r="CN54" s="30"/>
      <c r="CO54" s="30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</row>
    <row r="55" spans="1:129" s="26" customFormat="1" ht="70.5" customHeight="1">
      <c r="A55" s="41" t="s">
        <v>348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3"/>
      <c r="AD55" s="34"/>
      <c r="AE55" s="140">
        <v>200</v>
      </c>
      <c r="AF55" s="140"/>
      <c r="AG55" s="140"/>
      <c r="AH55" s="140"/>
      <c r="AI55" s="140"/>
      <c r="AJ55" s="140"/>
      <c r="AK55" s="141" t="s">
        <v>349</v>
      </c>
      <c r="AL55" s="141"/>
      <c r="AM55" s="141"/>
      <c r="AN55" s="141"/>
      <c r="AO55" s="141"/>
      <c r="AP55" s="141"/>
      <c r="AQ55" s="141"/>
      <c r="AR55" s="141"/>
      <c r="AS55" s="141"/>
      <c r="AT55" s="142">
        <v>456900</v>
      </c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 t="s">
        <v>52</v>
      </c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>
        <f>AT55</f>
        <v>456900</v>
      </c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28" t="e">
        <f>BK55/AT55*100</f>
        <v>#VALUE!</v>
      </c>
      <c r="CJ55" s="29"/>
      <c r="CK55" s="29"/>
      <c r="CL55" s="29"/>
      <c r="CM55" s="30"/>
      <c r="CN55" s="30"/>
      <c r="CO55" s="30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</row>
    <row r="56" spans="1:129" s="19" customFormat="1" ht="126" customHeight="1">
      <c r="A56" s="73" t="s">
        <v>30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21"/>
      <c r="AE56" s="143">
        <v>200</v>
      </c>
      <c r="AF56" s="143"/>
      <c r="AG56" s="143"/>
      <c r="AH56" s="143"/>
      <c r="AI56" s="143"/>
      <c r="AJ56" s="143"/>
      <c r="AK56" s="144" t="s">
        <v>32</v>
      </c>
      <c r="AL56" s="144"/>
      <c r="AM56" s="144"/>
      <c r="AN56" s="144"/>
      <c r="AO56" s="144"/>
      <c r="AP56" s="144"/>
      <c r="AQ56" s="144"/>
      <c r="AR56" s="144"/>
      <c r="AS56" s="144"/>
      <c r="AT56" s="145">
        <v>3888000</v>
      </c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>
        <v>2572208.11</v>
      </c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>
        <f t="shared" si="2"/>
        <v>1315791.8900000001</v>
      </c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20">
        <f t="shared" si="0"/>
        <v>66.15761599794239</v>
      </c>
      <c r="CJ56" s="23"/>
      <c r="CK56" s="23"/>
      <c r="CL56" s="23"/>
      <c r="CM56" s="25"/>
      <c r="CN56" s="25"/>
      <c r="CO56" s="25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</row>
    <row r="57" spans="1:129" s="19" customFormat="1" ht="126" customHeight="1">
      <c r="A57" s="73" t="s">
        <v>33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21"/>
      <c r="AE57" s="143">
        <v>200</v>
      </c>
      <c r="AF57" s="143"/>
      <c r="AG57" s="143"/>
      <c r="AH57" s="143"/>
      <c r="AI57" s="143"/>
      <c r="AJ57" s="143"/>
      <c r="AK57" s="144" t="s">
        <v>29</v>
      </c>
      <c r="AL57" s="144"/>
      <c r="AM57" s="144"/>
      <c r="AN57" s="144"/>
      <c r="AO57" s="144"/>
      <c r="AP57" s="144"/>
      <c r="AQ57" s="144"/>
      <c r="AR57" s="144"/>
      <c r="AS57" s="144"/>
      <c r="AT57" s="145">
        <v>3521300</v>
      </c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>
        <v>1287443.7</v>
      </c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>
        <f t="shared" si="2"/>
        <v>2233856.3</v>
      </c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20">
        <f t="shared" si="0"/>
        <v>36.56160224916934</v>
      </c>
      <c r="CJ57" s="23"/>
      <c r="CK57" s="23"/>
      <c r="CL57" s="23"/>
      <c r="CM57" s="25"/>
      <c r="CN57" s="25"/>
      <c r="CO57" s="25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</row>
    <row r="58" spans="1:129" s="19" customFormat="1" ht="138.75" customHeight="1">
      <c r="A58" s="48" t="s">
        <v>36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50"/>
      <c r="AD58" s="21"/>
      <c r="AE58" s="143">
        <v>200</v>
      </c>
      <c r="AF58" s="143"/>
      <c r="AG58" s="143"/>
      <c r="AH58" s="143"/>
      <c r="AI58" s="143"/>
      <c r="AJ58" s="143"/>
      <c r="AK58" s="144" t="s">
        <v>34</v>
      </c>
      <c r="AL58" s="144"/>
      <c r="AM58" s="144"/>
      <c r="AN58" s="144"/>
      <c r="AO58" s="144"/>
      <c r="AP58" s="144"/>
      <c r="AQ58" s="144"/>
      <c r="AR58" s="144"/>
      <c r="AS58" s="144"/>
      <c r="AT58" s="145">
        <v>450000</v>
      </c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>
        <v>108880.07</v>
      </c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>
        <f t="shared" si="2"/>
        <v>341119.93</v>
      </c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20">
        <f t="shared" si="0"/>
        <v>24.195571111111114</v>
      </c>
      <c r="CJ58" s="23"/>
      <c r="CK58" s="23"/>
      <c r="CL58" s="23"/>
      <c r="CM58" s="25"/>
      <c r="CN58" s="25"/>
      <c r="CO58" s="25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</row>
    <row r="59" spans="1:129" s="19" customFormat="1" ht="132.75" customHeight="1">
      <c r="A59" s="48" t="s">
        <v>37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50"/>
      <c r="AD59" s="21"/>
      <c r="AE59" s="143">
        <v>200</v>
      </c>
      <c r="AF59" s="143"/>
      <c r="AG59" s="143"/>
      <c r="AH59" s="143"/>
      <c r="AI59" s="143"/>
      <c r="AJ59" s="143"/>
      <c r="AK59" s="144" t="s">
        <v>35</v>
      </c>
      <c r="AL59" s="144"/>
      <c r="AM59" s="144"/>
      <c r="AN59" s="144"/>
      <c r="AO59" s="144"/>
      <c r="AP59" s="144"/>
      <c r="AQ59" s="144"/>
      <c r="AR59" s="144"/>
      <c r="AS59" s="144"/>
      <c r="AT59" s="145">
        <v>789300</v>
      </c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>
        <v>546734</v>
      </c>
      <c r="BL59" s="145"/>
      <c r="BM59" s="145"/>
      <c r="BN59" s="145"/>
      <c r="BO59" s="145"/>
      <c r="BP59" s="145"/>
      <c r="BQ59" s="145"/>
      <c r="BR59" s="145"/>
      <c r="BS59" s="145"/>
      <c r="BT59" s="145"/>
      <c r="BU59" s="145"/>
      <c r="BV59" s="145"/>
      <c r="BW59" s="145">
        <f t="shared" si="2"/>
        <v>242566</v>
      </c>
      <c r="BX59" s="145"/>
      <c r="BY59" s="145"/>
      <c r="BZ59" s="145"/>
      <c r="CA59" s="145"/>
      <c r="CB59" s="145"/>
      <c r="CC59" s="145"/>
      <c r="CD59" s="145"/>
      <c r="CE59" s="145"/>
      <c r="CF59" s="145"/>
      <c r="CG59" s="145"/>
      <c r="CH59" s="20">
        <f>BK59/AT59*100</f>
        <v>69.26821234004814</v>
      </c>
      <c r="CJ59" s="23"/>
      <c r="CK59" s="23"/>
      <c r="CL59" s="23"/>
      <c r="CM59" s="25"/>
      <c r="CN59" s="25"/>
      <c r="CO59" s="25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</row>
    <row r="60" spans="1:129" s="19" customFormat="1" ht="147" customHeight="1">
      <c r="A60" s="48" t="s">
        <v>38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50"/>
      <c r="AD60" s="21"/>
      <c r="AE60" s="143">
        <v>200</v>
      </c>
      <c r="AF60" s="143"/>
      <c r="AG60" s="143"/>
      <c r="AH60" s="143"/>
      <c r="AI60" s="143"/>
      <c r="AJ60" s="143"/>
      <c r="AK60" s="144" t="s">
        <v>39</v>
      </c>
      <c r="AL60" s="144"/>
      <c r="AM60" s="144"/>
      <c r="AN60" s="144"/>
      <c r="AO60" s="144"/>
      <c r="AP60" s="144"/>
      <c r="AQ60" s="144"/>
      <c r="AR60" s="144"/>
      <c r="AS60" s="144"/>
      <c r="AT60" s="145">
        <v>28500</v>
      </c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 t="s">
        <v>52</v>
      </c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>
        <f>AT60</f>
        <v>28500</v>
      </c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20" t="e">
        <f t="shared" si="0"/>
        <v>#VALUE!</v>
      </c>
      <c r="CJ60" s="23"/>
      <c r="CK60" s="23"/>
      <c r="CL60" s="23"/>
      <c r="CM60" s="25"/>
      <c r="CN60" s="25"/>
      <c r="CO60" s="25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</row>
    <row r="61" spans="1:129" s="19" customFormat="1" ht="150" customHeight="1">
      <c r="A61" s="48" t="s">
        <v>40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50"/>
      <c r="AD61" s="21"/>
      <c r="AE61" s="143">
        <v>200</v>
      </c>
      <c r="AF61" s="143"/>
      <c r="AG61" s="143"/>
      <c r="AH61" s="143"/>
      <c r="AI61" s="143"/>
      <c r="AJ61" s="143"/>
      <c r="AK61" s="144" t="s">
        <v>41</v>
      </c>
      <c r="AL61" s="144"/>
      <c r="AM61" s="144"/>
      <c r="AN61" s="144"/>
      <c r="AO61" s="144"/>
      <c r="AP61" s="144"/>
      <c r="AQ61" s="144"/>
      <c r="AR61" s="144"/>
      <c r="AS61" s="144"/>
      <c r="AT61" s="145">
        <v>2621300</v>
      </c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>
        <v>1736959.84</v>
      </c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>
        <f aca="true" t="shared" si="3" ref="BW61:BW66">AT61-BK61</f>
        <v>884340.1599999999</v>
      </c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20">
        <f t="shared" si="0"/>
        <v>66.26329836340747</v>
      </c>
      <c r="CJ61" s="23"/>
      <c r="CK61" s="23"/>
      <c r="CL61" s="23"/>
      <c r="CM61" s="25"/>
      <c r="CN61" s="25"/>
      <c r="CO61" s="25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</row>
    <row r="62" spans="1:129" s="19" customFormat="1" ht="113.25" customHeight="1">
      <c r="A62" s="73" t="s">
        <v>42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21"/>
      <c r="AE62" s="143">
        <v>200</v>
      </c>
      <c r="AF62" s="143"/>
      <c r="AG62" s="143"/>
      <c r="AH62" s="143"/>
      <c r="AI62" s="143"/>
      <c r="AJ62" s="143"/>
      <c r="AK62" s="144" t="s">
        <v>43</v>
      </c>
      <c r="AL62" s="144"/>
      <c r="AM62" s="144"/>
      <c r="AN62" s="144"/>
      <c r="AO62" s="144"/>
      <c r="AP62" s="144"/>
      <c r="AQ62" s="144"/>
      <c r="AR62" s="144"/>
      <c r="AS62" s="144"/>
      <c r="AT62" s="145">
        <v>570000</v>
      </c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>
        <v>261156</v>
      </c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>
        <f t="shared" si="3"/>
        <v>308844</v>
      </c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20">
        <f t="shared" si="0"/>
        <v>45.816842105263156</v>
      </c>
      <c r="CJ62" s="23"/>
      <c r="CK62" s="23"/>
      <c r="CL62" s="23"/>
      <c r="CM62" s="25"/>
      <c r="CN62" s="25"/>
      <c r="CO62" s="25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</row>
    <row r="63" spans="1:129" s="19" customFormat="1" ht="152.25" customHeight="1">
      <c r="A63" s="48" t="s">
        <v>337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50"/>
      <c r="AD63" s="21"/>
      <c r="AE63" s="143">
        <v>200</v>
      </c>
      <c r="AF63" s="143"/>
      <c r="AG63" s="143"/>
      <c r="AH63" s="143"/>
      <c r="AI63" s="143"/>
      <c r="AJ63" s="143"/>
      <c r="AK63" s="144" t="s">
        <v>336</v>
      </c>
      <c r="AL63" s="144"/>
      <c r="AM63" s="144"/>
      <c r="AN63" s="144"/>
      <c r="AO63" s="144"/>
      <c r="AP63" s="144"/>
      <c r="AQ63" s="144"/>
      <c r="AR63" s="144"/>
      <c r="AS63" s="144"/>
      <c r="AT63" s="145">
        <v>526400</v>
      </c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>
        <v>274400</v>
      </c>
      <c r="BL63" s="145"/>
      <c r="BM63" s="145"/>
      <c r="BN63" s="145"/>
      <c r="BO63" s="145"/>
      <c r="BP63" s="145"/>
      <c r="BQ63" s="145"/>
      <c r="BR63" s="145"/>
      <c r="BS63" s="145"/>
      <c r="BT63" s="145"/>
      <c r="BU63" s="145"/>
      <c r="BV63" s="145"/>
      <c r="BW63" s="145">
        <f t="shared" si="3"/>
        <v>252000</v>
      </c>
      <c r="BX63" s="145"/>
      <c r="BY63" s="145"/>
      <c r="BZ63" s="145"/>
      <c r="CA63" s="145"/>
      <c r="CB63" s="145"/>
      <c r="CC63" s="145"/>
      <c r="CD63" s="145"/>
      <c r="CE63" s="145"/>
      <c r="CF63" s="145"/>
      <c r="CG63" s="145"/>
      <c r="CH63" s="20">
        <f>BK63/AT63*100</f>
        <v>52.12765957446809</v>
      </c>
      <c r="CJ63" s="23"/>
      <c r="CK63" s="23"/>
      <c r="CL63" s="23"/>
      <c r="CM63" s="25"/>
      <c r="CN63" s="25"/>
      <c r="CO63" s="25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</row>
    <row r="64" spans="1:129" s="19" customFormat="1" ht="147" customHeight="1">
      <c r="A64" s="48" t="s">
        <v>337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1"/>
      <c r="AE64" s="143">
        <v>200</v>
      </c>
      <c r="AF64" s="143"/>
      <c r="AG64" s="143"/>
      <c r="AH64" s="143"/>
      <c r="AI64" s="143"/>
      <c r="AJ64" s="143"/>
      <c r="AK64" s="144" t="s">
        <v>338</v>
      </c>
      <c r="AL64" s="144"/>
      <c r="AM64" s="144"/>
      <c r="AN64" s="144"/>
      <c r="AO64" s="144"/>
      <c r="AP64" s="144"/>
      <c r="AQ64" s="144"/>
      <c r="AR64" s="144"/>
      <c r="AS64" s="144"/>
      <c r="AT64" s="145">
        <v>34300</v>
      </c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>
        <v>17900</v>
      </c>
      <c r="BL64" s="145"/>
      <c r="BM64" s="145"/>
      <c r="BN64" s="145"/>
      <c r="BO64" s="145"/>
      <c r="BP64" s="145"/>
      <c r="BQ64" s="145"/>
      <c r="BR64" s="145"/>
      <c r="BS64" s="145"/>
      <c r="BT64" s="145"/>
      <c r="BU64" s="145"/>
      <c r="BV64" s="145"/>
      <c r="BW64" s="145">
        <f t="shared" si="3"/>
        <v>16400</v>
      </c>
      <c r="BX64" s="145"/>
      <c r="BY64" s="145"/>
      <c r="BZ64" s="145"/>
      <c r="CA64" s="145"/>
      <c r="CB64" s="145"/>
      <c r="CC64" s="145"/>
      <c r="CD64" s="145"/>
      <c r="CE64" s="145"/>
      <c r="CF64" s="145"/>
      <c r="CG64" s="145"/>
      <c r="CH64" s="20">
        <f>BK64/AT64*100</f>
        <v>52.1865889212828</v>
      </c>
      <c r="CJ64" s="23"/>
      <c r="CK64" s="23"/>
      <c r="CL64" s="23"/>
      <c r="CM64" s="25"/>
      <c r="CN64" s="25"/>
      <c r="CO64" s="25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</row>
    <row r="65" spans="1:129" s="19" customFormat="1" ht="164.25" customHeight="1">
      <c r="A65" s="73" t="s">
        <v>45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21"/>
      <c r="AE65" s="143">
        <v>200</v>
      </c>
      <c r="AF65" s="143"/>
      <c r="AG65" s="143"/>
      <c r="AH65" s="143"/>
      <c r="AI65" s="143"/>
      <c r="AJ65" s="143"/>
      <c r="AK65" s="144" t="s">
        <v>44</v>
      </c>
      <c r="AL65" s="144"/>
      <c r="AM65" s="144"/>
      <c r="AN65" s="144"/>
      <c r="AO65" s="144"/>
      <c r="AP65" s="144"/>
      <c r="AQ65" s="144"/>
      <c r="AR65" s="144"/>
      <c r="AS65" s="144"/>
      <c r="AT65" s="145">
        <v>204000</v>
      </c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>
        <v>85383.44</v>
      </c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>
        <f t="shared" si="3"/>
        <v>118616.56</v>
      </c>
      <c r="BX65" s="145"/>
      <c r="BY65" s="145"/>
      <c r="BZ65" s="145"/>
      <c r="CA65" s="145"/>
      <c r="CB65" s="145"/>
      <c r="CC65" s="145"/>
      <c r="CD65" s="145"/>
      <c r="CE65" s="145"/>
      <c r="CF65" s="145"/>
      <c r="CG65" s="145"/>
      <c r="CH65" s="20">
        <f t="shared" si="0"/>
        <v>41.854627450980395</v>
      </c>
      <c r="CJ65" s="23"/>
      <c r="CK65" s="23"/>
      <c r="CL65" s="23"/>
      <c r="CM65" s="25"/>
      <c r="CN65" s="25"/>
      <c r="CO65" s="25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</row>
    <row r="66" spans="1:129" s="19" customFormat="1" ht="126.75" customHeight="1">
      <c r="A66" s="73" t="s">
        <v>47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21"/>
      <c r="AE66" s="143">
        <v>200</v>
      </c>
      <c r="AF66" s="143"/>
      <c r="AG66" s="143"/>
      <c r="AH66" s="143"/>
      <c r="AI66" s="143"/>
      <c r="AJ66" s="143"/>
      <c r="AK66" s="144" t="s">
        <v>46</v>
      </c>
      <c r="AL66" s="144"/>
      <c r="AM66" s="144"/>
      <c r="AN66" s="144"/>
      <c r="AO66" s="144"/>
      <c r="AP66" s="144"/>
      <c r="AQ66" s="144"/>
      <c r="AR66" s="144"/>
      <c r="AS66" s="144"/>
      <c r="AT66" s="145">
        <v>157900</v>
      </c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>
        <v>127167.29</v>
      </c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>
        <f t="shared" si="3"/>
        <v>30732.710000000006</v>
      </c>
      <c r="BX66" s="145"/>
      <c r="BY66" s="145"/>
      <c r="BZ66" s="145"/>
      <c r="CA66" s="145"/>
      <c r="CB66" s="145"/>
      <c r="CC66" s="145"/>
      <c r="CD66" s="145"/>
      <c r="CE66" s="145"/>
      <c r="CF66" s="145"/>
      <c r="CG66" s="145"/>
      <c r="CH66" s="20">
        <f t="shared" si="0"/>
        <v>80.53659911336288</v>
      </c>
      <c r="CJ66" s="23"/>
      <c r="CK66" s="23"/>
      <c r="CL66" s="23"/>
      <c r="CM66" s="25"/>
      <c r="CN66" s="25"/>
      <c r="CO66" s="25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</row>
    <row r="67" spans="1:129" s="176" customFormat="1" ht="16.5" customHeight="1" thickBot="1">
      <c r="A67" s="174" t="s">
        <v>48</v>
      </c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75"/>
      <c r="AT67" s="175"/>
      <c r="AU67" s="175"/>
      <c r="AV67" s="175"/>
      <c r="AW67" s="175"/>
      <c r="AX67" s="175"/>
      <c r="AY67" s="175"/>
      <c r="AZ67" s="175"/>
      <c r="BA67" s="175"/>
      <c r="BB67" s="175"/>
      <c r="BC67" s="175"/>
      <c r="BD67" s="175"/>
      <c r="BE67" s="175"/>
      <c r="BF67" s="175"/>
      <c r="BG67" s="175"/>
      <c r="BH67" s="175"/>
      <c r="BI67" s="175"/>
      <c r="BJ67" s="175"/>
      <c r="BK67" s="175"/>
      <c r="BL67" s="175"/>
      <c r="BM67" s="175"/>
      <c r="BN67" s="175"/>
      <c r="BO67" s="175"/>
      <c r="BP67" s="175"/>
      <c r="BQ67" s="175"/>
      <c r="BR67" s="175"/>
      <c r="BS67" s="175"/>
      <c r="BT67" s="175"/>
      <c r="BU67" s="175"/>
      <c r="BV67" s="175"/>
      <c r="BW67" s="175"/>
      <c r="BX67" s="175"/>
      <c r="BY67" s="175"/>
      <c r="BZ67" s="175"/>
      <c r="CA67" s="175"/>
      <c r="CB67" s="175"/>
      <c r="CC67" s="175"/>
      <c r="CD67" s="175"/>
      <c r="CE67" s="175"/>
      <c r="CF67" s="175"/>
      <c r="CG67" s="175"/>
      <c r="CH67" s="175"/>
      <c r="CI67" s="175"/>
      <c r="CJ67" s="175"/>
      <c r="CK67" s="175"/>
      <c r="CL67" s="175"/>
      <c r="CM67" s="175"/>
      <c r="CN67" s="175"/>
      <c r="CO67" s="175"/>
      <c r="CP67" s="175"/>
      <c r="CQ67" s="175"/>
      <c r="CR67" s="175"/>
      <c r="CS67" s="175"/>
      <c r="CT67" s="175"/>
      <c r="CU67" s="175"/>
      <c r="CV67" s="175"/>
      <c r="CW67" s="175"/>
      <c r="CX67" s="175"/>
      <c r="CY67" s="175"/>
      <c r="CZ67" s="175"/>
      <c r="DA67" s="175"/>
      <c r="DB67" s="175"/>
      <c r="DC67" s="175"/>
      <c r="DD67" s="175"/>
      <c r="DE67" s="175"/>
      <c r="DF67" s="175"/>
      <c r="DG67" s="175"/>
      <c r="DH67" s="175"/>
      <c r="DI67" s="175"/>
      <c r="DJ67" s="175"/>
      <c r="DK67" s="175"/>
      <c r="DL67" s="175"/>
      <c r="DM67" s="175"/>
      <c r="DN67" s="175"/>
      <c r="DO67" s="175"/>
      <c r="DP67" s="175"/>
      <c r="DQ67" s="175"/>
      <c r="DR67" s="175"/>
      <c r="DS67" s="175"/>
      <c r="DT67" s="175"/>
      <c r="DU67" s="175"/>
      <c r="DV67" s="175"/>
      <c r="DW67" s="175"/>
      <c r="DX67" s="175"/>
      <c r="DY67" s="175"/>
    </row>
    <row r="68" spans="1:86" s="22" customFormat="1" ht="24.75" customHeight="1" thickBot="1">
      <c r="A68" s="179" t="s">
        <v>225</v>
      </c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81">
        <v>450</v>
      </c>
      <c r="AF68" s="181"/>
      <c r="AG68" s="181"/>
      <c r="AH68" s="181"/>
      <c r="AI68" s="181"/>
      <c r="AJ68" s="181"/>
      <c r="AK68" s="180" t="s">
        <v>90</v>
      </c>
      <c r="AL68" s="180"/>
      <c r="AM68" s="180"/>
      <c r="AN68" s="180"/>
      <c r="AO68" s="180"/>
      <c r="AP68" s="180"/>
      <c r="AQ68" s="180"/>
      <c r="AR68" s="180"/>
      <c r="AS68" s="180"/>
      <c r="AT68" s="170">
        <f>стр1!BB14-стр2!AT7</f>
        <v>-1659218.9800000042</v>
      </c>
      <c r="AU68" s="170"/>
      <c r="AV68" s="170"/>
      <c r="AW68" s="170"/>
      <c r="AX68" s="170"/>
      <c r="AY68" s="170"/>
      <c r="AZ68" s="170"/>
      <c r="BA68" s="170"/>
      <c r="BB68" s="170"/>
      <c r="BC68" s="170"/>
      <c r="BD68" s="170"/>
      <c r="BE68" s="170"/>
      <c r="BF68" s="170"/>
      <c r="BG68" s="170"/>
      <c r="BH68" s="170"/>
      <c r="BI68" s="170"/>
      <c r="BJ68" s="170"/>
      <c r="BK68" s="170">
        <f>стр1!BX14-стр2!BK7</f>
        <v>-692171.2599999979</v>
      </c>
      <c r="BL68" s="170"/>
      <c r="BM68" s="170"/>
      <c r="BN68" s="170"/>
      <c r="BO68" s="170"/>
      <c r="BP68" s="170"/>
      <c r="BQ68" s="170"/>
      <c r="BR68" s="170"/>
      <c r="BS68" s="170"/>
      <c r="BT68" s="170"/>
      <c r="BU68" s="170"/>
      <c r="BV68" s="170"/>
      <c r="BW68" s="173" t="s">
        <v>90</v>
      </c>
      <c r="BX68" s="173"/>
      <c r="BY68" s="173"/>
      <c r="BZ68" s="173"/>
      <c r="CA68" s="173"/>
      <c r="CB68" s="173"/>
      <c r="CC68" s="173"/>
      <c r="CD68" s="173"/>
      <c r="CE68" s="173"/>
      <c r="CF68" s="173"/>
      <c r="CG68" s="173"/>
      <c r="CH68" s="22">
        <f>BK68/AT68*100</f>
        <v>41.71669130737621</v>
      </c>
    </row>
    <row r="69" spans="46:74" ht="12.75" customHeight="1"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  <c r="BJ69" s="177"/>
      <c r="BK69" s="177"/>
      <c r="BL69" s="178"/>
      <c r="BM69" s="178"/>
      <c r="BN69" s="178"/>
      <c r="BO69" s="178"/>
      <c r="BP69" s="178"/>
      <c r="BQ69" s="178"/>
      <c r="BR69" s="178"/>
      <c r="BS69" s="178"/>
      <c r="BT69" s="178"/>
      <c r="BU69" s="178"/>
      <c r="BV69" s="178"/>
    </row>
    <row r="71" spans="43:74" ht="12.75" customHeight="1">
      <c r="AQ71" s="171"/>
      <c r="AR71" s="171"/>
      <c r="BK71" s="172"/>
      <c r="BL71" s="136"/>
      <c r="BM71" s="136"/>
      <c r="BN71" s="136"/>
      <c r="BO71" s="136"/>
      <c r="BP71" s="136"/>
      <c r="BQ71" s="136"/>
      <c r="BR71" s="136"/>
      <c r="BS71" s="136"/>
      <c r="BT71" s="136"/>
      <c r="BU71" s="136"/>
      <c r="BV71" s="136"/>
    </row>
  </sheetData>
  <sheetProtection/>
  <mergeCells count="381">
    <mergeCell ref="AE53:AJ53"/>
    <mergeCell ref="AK53:AS53"/>
    <mergeCell ref="AT53:BJ53"/>
    <mergeCell ref="BK53:BV53"/>
    <mergeCell ref="BW53:CG53"/>
    <mergeCell ref="AE44:AJ44"/>
    <mergeCell ref="AK44:AS44"/>
    <mergeCell ref="AT44:BJ44"/>
    <mergeCell ref="BK44:BV44"/>
    <mergeCell ref="BW44:CG44"/>
    <mergeCell ref="BK52:BV52"/>
    <mergeCell ref="BW52:CG52"/>
    <mergeCell ref="A19:AD19"/>
    <mergeCell ref="AE19:AJ19"/>
    <mergeCell ref="AK19:AS19"/>
    <mergeCell ref="AT19:BJ19"/>
    <mergeCell ref="BK19:BV19"/>
    <mergeCell ref="BW19:CG19"/>
    <mergeCell ref="AT28:BJ28"/>
    <mergeCell ref="A52:AC52"/>
    <mergeCell ref="BW61:CG61"/>
    <mergeCell ref="AK30:AS30"/>
    <mergeCell ref="AT45:BJ45"/>
    <mergeCell ref="BW50:CG50"/>
    <mergeCell ref="AK28:AS28"/>
    <mergeCell ref="BK41:BV41"/>
    <mergeCell ref="AK52:AS52"/>
    <mergeCell ref="AT52:BJ52"/>
    <mergeCell ref="AT50:BJ50"/>
    <mergeCell ref="BK49:BV49"/>
    <mergeCell ref="A61:AC61"/>
    <mergeCell ref="AE65:AJ65"/>
    <mergeCell ref="AK62:AS62"/>
    <mergeCell ref="BK62:BV62"/>
    <mergeCell ref="A57:AC57"/>
    <mergeCell ref="A62:AC62"/>
    <mergeCell ref="A65:AC65"/>
    <mergeCell ref="BK59:BV59"/>
    <mergeCell ref="BK58:BV58"/>
    <mergeCell ref="AT61:BJ61"/>
    <mergeCell ref="A51:AC51"/>
    <mergeCell ref="AE45:AJ45"/>
    <mergeCell ref="AE42:AJ42"/>
    <mergeCell ref="AK65:AS65"/>
    <mergeCell ref="A59:AC59"/>
    <mergeCell ref="AE59:AJ59"/>
    <mergeCell ref="A58:AC58"/>
    <mergeCell ref="AE57:AJ57"/>
    <mergeCell ref="AE62:AJ62"/>
    <mergeCell ref="A60:AC60"/>
    <mergeCell ref="A44:AD44"/>
    <mergeCell ref="AE21:AJ21"/>
    <mergeCell ref="AE37:AJ37"/>
    <mergeCell ref="AE56:AJ56"/>
    <mergeCell ref="AE52:AJ52"/>
    <mergeCell ref="AE58:AJ58"/>
    <mergeCell ref="A41:AD41"/>
    <mergeCell ref="A47:AD47"/>
    <mergeCell ref="AE47:AJ47"/>
    <mergeCell ref="A42:AD42"/>
    <mergeCell ref="A45:AD45"/>
    <mergeCell ref="A16:AD16"/>
    <mergeCell ref="A15:AC15"/>
    <mergeCell ref="A43:AD43"/>
    <mergeCell ref="AE43:AJ43"/>
    <mergeCell ref="AE16:AJ16"/>
    <mergeCell ref="AE15:AJ15"/>
    <mergeCell ref="AE31:AJ31"/>
    <mergeCell ref="AE40:AJ40"/>
    <mergeCell ref="AE35:AJ35"/>
    <mergeCell ref="AK15:AS15"/>
    <mergeCell ref="AK16:AS16"/>
    <mergeCell ref="A40:AD40"/>
    <mergeCell ref="A17:AD17"/>
    <mergeCell ref="AE17:AJ17"/>
    <mergeCell ref="A13:AC13"/>
    <mergeCell ref="AE13:AJ13"/>
    <mergeCell ref="AK13:AS13"/>
    <mergeCell ref="AE14:AJ14"/>
    <mergeCell ref="AK14:AS14"/>
    <mergeCell ref="A14:AC14"/>
    <mergeCell ref="AT18:BJ18"/>
    <mergeCell ref="AT21:BJ21"/>
    <mergeCell ref="AT24:BJ24"/>
    <mergeCell ref="AK26:AS26"/>
    <mergeCell ref="AT22:BJ22"/>
    <mergeCell ref="AT26:BJ26"/>
    <mergeCell ref="AK18:AS18"/>
    <mergeCell ref="A21:AD21"/>
    <mergeCell ref="A26:AC26"/>
    <mergeCell ref="AE39:AJ39"/>
    <mergeCell ref="AE22:AJ22"/>
    <mergeCell ref="AE30:AJ30"/>
    <mergeCell ref="AE36:AJ36"/>
    <mergeCell ref="A56:AC56"/>
    <mergeCell ref="A50:AC50"/>
    <mergeCell ref="A37:AC37"/>
    <mergeCell ref="A36:AD36"/>
    <mergeCell ref="A32:AC32"/>
    <mergeCell ref="A38:AC38"/>
    <mergeCell ref="A53:AC53"/>
    <mergeCell ref="AE50:AJ50"/>
    <mergeCell ref="AE18:AJ18"/>
    <mergeCell ref="A18:AD18"/>
    <mergeCell ref="A34:AC34"/>
    <mergeCell ref="A35:AC35"/>
    <mergeCell ref="A33:AC33"/>
    <mergeCell ref="AE33:AJ33"/>
    <mergeCell ref="AE20:AJ20"/>
    <mergeCell ref="A49:AD49"/>
    <mergeCell ref="A20:AD20"/>
    <mergeCell ref="AE49:AJ49"/>
    <mergeCell ref="AE41:AJ41"/>
    <mergeCell ref="AK38:AS38"/>
    <mergeCell ref="AT38:BJ38"/>
    <mergeCell ref="AK37:AS37"/>
    <mergeCell ref="AT37:BJ37"/>
    <mergeCell ref="AK39:AS39"/>
    <mergeCell ref="AT39:BJ39"/>
    <mergeCell ref="AT47:BJ47"/>
    <mergeCell ref="AK47:AS47"/>
    <mergeCell ref="A22:AD22"/>
    <mergeCell ref="AT33:BJ33"/>
    <mergeCell ref="AT42:BJ42"/>
    <mergeCell ref="AT31:BJ31"/>
    <mergeCell ref="AE28:AJ28"/>
    <mergeCell ref="AT27:BJ27"/>
    <mergeCell ref="AT30:BJ30"/>
    <mergeCell ref="A30:AD30"/>
    <mergeCell ref="AE38:AJ38"/>
    <mergeCell ref="AT35:BJ35"/>
    <mergeCell ref="AT34:BJ34"/>
    <mergeCell ref="AE32:AJ32"/>
    <mergeCell ref="AK42:AS42"/>
    <mergeCell ref="AK41:AS41"/>
    <mergeCell ref="AT43:BJ43"/>
    <mergeCell ref="AT41:BJ41"/>
    <mergeCell ref="AK43:AS43"/>
    <mergeCell ref="AT36:BJ36"/>
    <mergeCell ref="AT40:BJ40"/>
    <mergeCell ref="AE34:AJ34"/>
    <mergeCell ref="A28:AD28"/>
    <mergeCell ref="AK17:AS17"/>
    <mergeCell ref="AK22:AS22"/>
    <mergeCell ref="AK21:AS21"/>
    <mergeCell ref="AT32:BJ32"/>
    <mergeCell ref="AK33:AS33"/>
    <mergeCell ref="AK32:AS32"/>
    <mergeCell ref="AK25:AS25"/>
    <mergeCell ref="AK31:AS31"/>
    <mergeCell ref="AE11:AJ11"/>
    <mergeCell ref="A12:AD12"/>
    <mergeCell ref="AE12:AJ12"/>
    <mergeCell ref="AK12:AS12"/>
    <mergeCell ref="BW13:CG13"/>
    <mergeCell ref="A39:AC39"/>
    <mergeCell ref="A24:AD24"/>
    <mergeCell ref="AE24:AJ24"/>
    <mergeCell ref="AK24:AS24"/>
    <mergeCell ref="A31:AC31"/>
    <mergeCell ref="AE6:AJ6"/>
    <mergeCell ref="A10:AD10"/>
    <mergeCell ref="AT11:BJ11"/>
    <mergeCell ref="AE10:AJ10"/>
    <mergeCell ref="AT10:BJ10"/>
    <mergeCell ref="AK10:AS10"/>
    <mergeCell ref="AK6:AS6"/>
    <mergeCell ref="A8:AD8"/>
    <mergeCell ref="A6:AD6"/>
    <mergeCell ref="A7:AD7"/>
    <mergeCell ref="A2:CG2"/>
    <mergeCell ref="A4:AD5"/>
    <mergeCell ref="AE4:AJ5"/>
    <mergeCell ref="AK4:AS5"/>
    <mergeCell ref="AT4:BJ5"/>
    <mergeCell ref="BK4:BV5"/>
    <mergeCell ref="BW4:CG5"/>
    <mergeCell ref="AE7:AJ7"/>
    <mergeCell ref="AK7:AS7"/>
    <mergeCell ref="AT7:BJ7"/>
    <mergeCell ref="BW6:CG6"/>
    <mergeCell ref="AK11:AS11"/>
    <mergeCell ref="BK6:BV6"/>
    <mergeCell ref="BW11:CG11"/>
    <mergeCell ref="BW8:CG9"/>
    <mergeCell ref="BK11:BV11"/>
    <mergeCell ref="BK10:BV10"/>
    <mergeCell ref="BW10:CG10"/>
    <mergeCell ref="BK8:BV9"/>
    <mergeCell ref="AT6:BJ6"/>
    <mergeCell ref="BW18:CG18"/>
    <mergeCell ref="BK15:BV15"/>
    <mergeCell ref="BK14:BV14"/>
    <mergeCell ref="BW17:CG17"/>
    <mergeCell ref="BK16:BV16"/>
    <mergeCell ref="BK17:BV17"/>
    <mergeCell ref="BK18:BV18"/>
    <mergeCell ref="BW16:CG16"/>
    <mergeCell ref="BW49:CG49"/>
    <mergeCell ref="BW45:CG45"/>
    <mergeCell ref="BK47:BV47"/>
    <mergeCell ref="BK45:BV45"/>
    <mergeCell ref="BW32:CG32"/>
    <mergeCell ref="BK32:BV32"/>
    <mergeCell ref="BK33:BV33"/>
    <mergeCell ref="BW35:CG35"/>
    <mergeCell ref="BW36:CG36"/>
    <mergeCell ref="BK36:BV36"/>
    <mergeCell ref="BK35:BV35"/>
    <mergeCell ref="BK39:BV39"/>
    <mergeCell ref="BK34:BV34"/>
    <mergeCell ref="BW38:CG38"/>
    <mergeCell ref="BK37:BV37"/>
    <mergeCell ref="BW30:CG30"/>
    <mergeCell ref="BW47:CG47"/>
    <mergeCell ref="BW37:CG37"/>
    <mergeCell ref="BW40:CG40"/>
    <mergeCell ref="BW41:CG41"/>
    <mergeCell ref="BW39:CG39"/>
    <mergeCell ref="BW33:CG33"/>
    <mergeCell ref="BW43:CG43"/>
    <mergeCell ref="BW31:CG31"/>
    <mergeCell ref="BW34:CG34"/>
    <mergeCell ref="BW28:CG28"/>
    <mergeCell ref="CM7:DY7"/>
    <mergeCell ref="BK7:BV7"/>
    <mergeCell ref="CJ7:CL7"/>
    <mergeCell ref="BW7:CG7"/>
    <mergeCell ref="BK12:BV12"/>
    <mergeCell ref="BW12:CG12"/>
    <mergeCell ref="BW20:CG20"/>
    <mergeCell ref="BW15:CG15"/>
    <mergeCell ref="BW14:CG14"/>
    <mergeCell ref="BK21:BV21"/>
    <mergeCell ref="BK22:BV22"/>
    <mergeCell ref="BK24:BV24"/>
    <mergeCell ref="BW27:CG27"/>
    <mergeCell ref="BW26:CG26"/>
    <mergeCell ref="BK26:BV26"/>
    <mergeCell ref="BW22:CG22"/>
    <mergeCell ref="BW24:CG24"/>
    <mergeCell ref="BW25:CG25"/>
    <mergeCell ref="BW21:CG21"/>
    <mergeCell ref="AQ71:AR71"/>
    <mergeCell ref="BK71:BV71"/>
    <mergeCell ref="BW68:CG68"/>
    <mergeCell ref="A67:IV67"/>
    <mergeCell ref="BK69:BV69"/>
    <mergeCell ref="AT69:BJ69"/>
    <mergeCell ref="A68:AD68"/>
    <mergeCell ref="AK68:AS68"/>
    <mergeCell ref="BK68:BV68"/>
    <mergeCell ref="AE68:AJ68"/>
    <mergeCell ref="BW59:CG59"/>
    <mergeCell ref="AE60:AJ60"/>
    <mergeCell ref="AE61:AJ61"/>
    <mergeCell ref="AK66:AS66"/>
    <mergeCell ref="BK65:BV65"/>
    <mergeCell ref="AK61:AS61"/>
    <mergeCell ref="AT66:BJ66"/>
    <mergeCell ref="AT60:BJ60"/>
    <mergeCell ref="AT59:BJ59"/>
    <mergeCell ref="BK66:BV66"/>
    <mergeCell ref="A66:AC66"/>
    <mergeCell ref="AE66:AJ66"/>
    <mergeCell ref="BK60:BV60"/>
    <mergeCell ref="AT51:BJ51"/>
    <mergeCell ref="AT58:BJ58"/>
    <mergeCell ref="AT56:BJ56"/>
    <mergeCell ref="AT57:BJ57"/>
    <mergeCell ref="AK60:AS60"/>
    <mergeCell ref="AK58:AS58"/>
    <mergeCell ref="AE51:AJ51"/>
    <mergeCell ref="AT68:BJ68"/>
    <mergeCell ref="A27:AD27"/>
    <mergeCell ref="A25:AC25"/>
    <mergeCell ref="AE27:AJ27"/>
    <mergeCell ref="AK27:AS27"/>
    <mergeCell ref="AE26:AJ26"/>
    <mergeCell ref="AE25:AJ25"/>
    <mergeCell ref="AT65:BJ65"/>
    <mergeCell ref="AT62:BJ62"/>
    <mergeCell ref="AK50:AS50"/>
    <mergeCell ref="BW51:CG51"/>
    <mergeCell ref="BK42:BV42"/>
    <mergeCell ref="BK38:BV38"/>
    <mergeCell ref="AK56:AS56"/>
    <mergeCell ref="AK51:AS51"/>
    <mergeCell ref="AK57:AS57"/>
    <mergeCell ref="BW42:CG42"/>
    <mergeCell ref="AK49:AS49"/>
    <mergeCell ref="AT49:BJ49"/>
    <mergeCell ref="AK45:AS45"/>
    <mergeCell ref="BW58:CG58"/>
    <mergeCell ref="BK20:BV20"/>
    <mergeCell ref="BW65:CG65"/>
    <mergeCell ref="BK61:BV61"/>
    <mergeCell ref="BK27:BV27"/>
    <mergeCell ref="BW56:CG56"/>
    <mergeCell ref="BW60:CG60"/>
    <mergeCell ref="BW57:CG57"/>
    <mergeCell ref="BK25:BV25"/>
    <mergeCell ref="BW62:CG62"/>
    <mergeCell ref="BW66:CG66"/>
    <mergeCell ref="BK30:BV30"/>
    <mergeCell ref="BK28:BV28"/>
    <mergeCell ref="BK51:BV51"/>
    <mergeCell ref="BK56:BV56"/>
    <mergeCell ref="BK31:BV31"/>
    <mergeCell ref="BK43:BV43"/>
    <mergeCell ref="BK40:BV40"/>
    <mergeCell ref="BK57:BV57"/>
    <mergeCell ref="BK50:BV50"/>
    <mergeCell ref="A9:AD9"/>
    <mergeCell ref="AT13:BJ13"/>
    <mergeCell ref="AT16:BJ16"/>
    <mergeCell ref="BK13:BV13"/>
    <mergeCell ref="AT15:BJ15"/>
    <mergeCell ref="AE8:AJ9"/>
    <mergeCell ref="AK8:AS9"/>
    <mergeCell ref="AT8:BJ9"/>
    <mergeCell ref="AT12:BJ12"/>
    <mergeCell ref="A11:AD11"/>
    <mergeCell ref="AT25:BJ25"/>
    <mergeCell ref="AT20:BJ20"/>
    <mergeCell ref="AK59:AS59"/>
    <mergeCell ref="AT14:BJ14"/>
    <mergeCell ref="AT17:BJ17"/>
    <mergeCell ref="AK35:AS35"/>
    <mergeCell ref="AK40:AS40"/>
    <mergeCell ref="AK20:AS20"/>
    <mergeCell ref="AK34:AS34"/>
    <mergeCell ref="AK36:AS36"/>
    <mergeCell ref="A23:AD23"/>
    <mergeCell ref="AE23:AJ23"/>
    <mergeCell ref="AK23:AS23"/>
    <mergeCell ref="AT23:BJ23"/>
    <mergeCell ref="BK23:BV23"/>
    <mergeCell ref="BW23:CG23"/>
    <mergeCell ref="A29:AD29"/>
    <mergeCell ref="AE29:AJ29"/>
    <mergeCell ref="AK29:AS29"/>
    <mergeCell ref="AT29:BJ29"/>
    <mergeCell ref="BK29:BV29"/>
    <mergeCell ref="BW29:CG29"/>
    <mergeCell ref="A46:AD46"/>
    <mergeCell ref="AE46:AJ46"/>
    <mergeCell ref="AK46:AS46"/>
    <mergeCell ref="AT46:BJ46"/>
    <mergeCell ref="BK46:BV46"/>
    <mergeCell ref="BW46:CG46"/>
    <mergeCell ref="A48:AD48"/>
    <mergeCell ref="AE48:AJ48"/>
    <mergeCell ref="AK48:AS48"/>
    <mergeCell ref="AT48:BJ48"/>
    <mergeCell ref="BK48:BV48"/>
    <mergeCell ref="BW48:CG48"/>
    <mergeCell ref="A64:AC64"/>
    <mergeCell ref="AE64:AJ64"/>
    <mergeCell ref="AK64:AS64"/>
    <mergeCell ref="AT64:BJ64"/>
    <mergeCell ref="BK64:BV64"/>
    <mergeCell ref="BW64:CG64"/>
    <mergeCell ref="A63:AC63"/>
    <mergeCell ref="AE63:AJ63"/>
    <mergeCell ref="AK63:AS63"/>
    <mergeCell ref="AT63:BJ63"/>
    <mergeCell ref="BK63:BV63"/>
    <mergeCell ref="BW63:CG63"/>
    <mergeCell ref="A54:AC54"/>
    <mergeCell ref="AE54:AJ54"/>
    <mergeCell ref="AK54:AS54"/>
    <mergeCell ref="AT54:BJ54"/>
    <mergeCell ref="BK54:BV54"/>
    <mergeCell ref="BW54:CG54"/>
    <mergeCell ref="A55:AC55"/>
    <mergeCell ref="AE55:AJ55"/>
    <mergeCell ref="AK55:AS55"/>
    <mergeCell ref="AT55:BJ55"/>
    <mergeCell ref="BK55:BV55"/>
    <mergeCell ref="BW55:CG55"/>
  </mergeCells>
  <printOptions/>
  <pageMargins left="1.229861111111111" right="0.1902777777777778" top="0.22986111111111113" bottom="0.1701388888888889" header="0.1701388888888889" footer="0.5118055555555556"/>
  <pageSetup horizontalDpi="300" verticalDpi="300" orientation="portrait" paperSize="9" scale="68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6"/>
  <sheetViews>
    <sheetView zoomScaleSheetLayoutView="100" zoomScalePageLayoutView="0" workbookViewId="0" topLeftCell="A22">
      <selection activeCell="W37" sqref="W37"/>
    </sheetView>
  </sheetViews>
  <sheetFormatPr defaultColWidth="0.875" defaultRowHeight="12.75"/>
  <cols>
    <col min="1" max="25" width="0.875" style="2" customWidth="1"/>
    <col min="26" max="26" width="2.2539062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108" width="0.875" style="2" customWidth="1"/>
    <col min="109" max="16384" width="0.875" style="2" customWidth="1"/>
  </cols>
  <sheetData>
    <row r="1" ht="12">
      <c r="DD1" s="6" t="s">
        <v>91</v>
      </c>
    </row>
    <row r="2" spans="1:108" s="8" customFormat="1" ht="25.5" customHeight="1">
      <c r="A2" s="260" t="s">
        <v>227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0"/>
      <c r="BP2" s="260"/>
      <c r="BQ2" s="260"/>
      <c r="BR2" s="260"/>
      <c r="BS2" s="260"/>
      <c r="BT2" s="260"/>
      <c r="BU2" s="260"/>
      <c r="BV2" s="260"/>
      <c r="BW2" s="260"/>
      <c r="BX2" s="260"/>
      <c r="BY2" s="260"/>
      <c r="BZ2" s="260"/>
      <c r="CA2" s="260"/>
      <c r="CB2" s="260"/>
      <c r="CC2" s="260"/>
      <c r="CD2" s="260"/>
      <c r="CE2" s="260"/>
      <c r="CF2" s="260"/>
      <c r="CG2" s="260"/>
      <c r="CH2" s="260"/>
      <c r="CI2" s="260"/>
      <c r="CJ2" s="260"/>
      <c r="CK2" s="260"/>
      <c r="CL2" s="260"/>
      <c r="CM2" s="260"/>
      <c r="CN2" s="260"/>
      <c r="CO2" s="260"/>
      <c r="CP2" s="260"/>
      <c r="CQ2" s="260"/>
      <c r="CR2" s="260"/>
      <c r="CS2" s="260"/>
      <c r="CT2" s="260"/>
      <c r="CU2" s="260"/>
      <c r="CV2" s="260"/>
      <c r="CW2" s="260"/>
      <c r="CX2" s="260"/>
      <c r="CY2" s="260"/>
      <c r="CZ2" s="260"/>
      <c r="DA2" s="260"/>
      <c r="DB2" s="260"/>
      <c r="DC2" s="260"/>
      <c r="DD2" s="260"/>
    </row>
    <row r="3" spans="1:108" s="14" customFormat="1" ht="56.25" customHeight="1">
      <c r="A3" s="255" t="s">
        <v>205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 t="s">
        <v>206</v>
      </c>
      <c r="AC3" s="250"/>
      <c r="AD3" s="250"/>
      <c r="AE3" s="250"/>
      <c r="AF3" s="250"/>
      <c r="AG3" s="250"/>
      <c r="AH3" s="250" t="s">
        <v>228</v>
      </c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 t="s">
        <v>92</v>
      </c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U3" s="250"/>
      <c r="BV3" s="250"/>
      <c r="BW3" s="250"/>
      <c r="BX3" s="250"/>
      <c r="BY3" s="250" t="s">
        <v>208</v>
      </c>
      <c r="BZ3" s="250"/>
      <c r="CA3" s="250"/>
      <c r="CB3" s="250"/>
      <c r="CC3" s="250"/>
      <c r="CD3" s="250"/>
      <c r="CE3" s="250"/>
      <c r="CF3" s="250"/>
      <c r="CG3" s="250"/>
      <c r="CH3" s="250"/>
      <c r="CI3" s="250"/>
      <c r="CJ3" s="250"/>
      <c r="CK3" s="250"/>
      <c r="CL3" s="250"/>
      <c r="CM3" s="250"/>
      <c r="CN3" s="250"/>
      <c r="CO3" s="250" t="s">
        <v>209</v>
      </c>
      <c r="CP3" s="250"/>
      <c r="CQ3" s="250"/>
      <c r="CR3" s="250"/>
      <c r="CS3" s="250"/>
      <c r="CT3" s="250"/>
      <c r="CU3" s="250"/>
      <c r="CV3" s="250"/>
      <c r="CW3" s="250"/>
      <c r="CX3" s="250"/>
      <c r="CY3" s="250"/>
      <c r="CZ3" s="250"/>
      <c r="DA3" s="250"/>
      <c r="DB3" s="250"/>
      <c r="DC3" s="250"/>
      <c r="DD3" s="256"/>
    </row>
    <row r="4" spans="1:108" s="9" customFormat="1" ht="12" customHeight="1" thickBot="1">
      <c r="A4" s="261">
        <v>1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3">
        <v>2</v>
      </c>
      <c r="AC4" s="263"/>
      <c r="AD4" s="263"/>
      <c r="AE4" s="263"/>
      <c r="AF4" s="263"/>
      <c r="AG4" s="263"/>
      <c r="AH4" s="263">
        <v>3</v>
      </c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>
        <v>4</v>
      </c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3"/>
      <c r="BY4" s="263">
        <v>5</v>
      </c>
      <c r="BZ4" s="263"/>
      <c r="CA4" s="263"/>
      <c r="CB4" s="263"/>
      <c r="CC4" s="263"/>
      <c r="CD4" s="263"/>
      <c r="CE4" s="263"/>
      <c r="CF4" s="263"/>
      <c r="CG4" s="263"/>
      <c r="CH4" s="263"/>
      <c r="CI4" s="263"/>
      <c r="CJ4" s="263"/>
      <c r="CK4" s="263"/>
      <c r="CL4" s="263"/>
      <c r="CM4" s="263"/>
      <c r="CN4" s="263"/>
      <c r="CO4" s="263">
        <v>6</v>
      </c>
      <c r="CP4" s="263"/>
      <c r="CQ4" s="263"/>
      <c r="CR4" s="263"/>
      <c r="CS4" s="263"/>
      <c r="CT4" s="263"/>
      <c r="CU4" s="263"/>
      <c r="CV4" s="263"/>
      <c r="CW4" s="263"/>
      <c r="CX4" s="263"/>
      <c r="CY4" s="263"/>
      <c r="CZ4" s="263"/>
      <c r="DA4" s="263"/>
      <c r="DB4" s="263"/>
      <c r="DC4" s="263"/>
      <c r="DD4" s="264"/>
    </row>
    <row r="5" spans="1:108" s="15" customFormat="1" ht="23.25" customHeight="1">
      <c r="A5" s="257" t="s">
        <v>130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8"/>
      <c r="AB5" s="259" t="s">
        <v>93</v>
      </c>
      <c r="AC5" s="254"/>
      <c r="AD5" s="254"/>
      <c r="AE5" s="254"/>
      <c r="AF5" s="254"/>
      <c r="AG5" s="254"/>
      <c r="AH5" s="254" t="s">
        <v>229</v>
      </c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1">
        <f>BC28</f>
        <v>1659218.9800000042</v>
      </c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2"/>
      <c r="BX5" s="252"/>
      <c r="BY5" s="251">
        <f>BY28</f>
        <v>692171.2600000016</v>
      </c>
      <c r="BZ5" s="252"/>
      <c r="CA5" s="252"/>
      <c r="CB5" s="252"/>
      <c r="CC5" s="252"/>
      <c r="CD5" s="252"/>
      <c r="CE5" s="252"/>
      <c r="CF5" s="252"/>
      <c r="CG5" s="252"/>
      <c r="CH5" s="252"/>
      <c r="CI5" s="252"/>
      <c r="CJ5" s="252"/>
      <c r="CK5" s="252"/>
      <c r="CL5" s="252"/>
      <c r="CM5" s="252"/>
      <c r="CN5" s="252"/>
      <c r="CO5" s="251">
        <f>BC5-BY5</f>
        <v>967047.7200000025</v>
      </c>
      <c r="CP5" s="252"/>
      <c r="CQ5" s="252"/>
      <c r="CR5" s="252"/>
      <c r="CS5" s="252"/>
      <c r="CT5" s="252"/>
      <c r="CU5" s="252"/>
      <c r="CV5" s="252"/>
      <c r="CW5" s="252"/>
      <c r="CX5" s="252"/>
      <c r="CY5" s="252"/>
      <c r="CZ5" s="252"/>
      <c r="DA5" s="252"/>
      <c r="DB5" s="252"/>
      <c r="DC5" s="252"/>
      <c r="DD5" s="253"/>
    </row>
    <row r="6" spans="1:108" s="15" customFormat="1" ht="13.5" customHeight="1">
      <c r="A6" s="236" t="s">
        <v>211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7"/>
      <c r="AB6" s="238" t="s">
        <v>94</v>
      </c>
      <c r="AC6" s="239"/>
      <c r="AD6" s="239"/>
      <c r="AE6" s="239"/>
      <c r="AF6" s="239"/>
      <c r="AG6" s="240"/>
      <c r="AH6" s="246" t="s">
        <v>229</v>
      </c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40"/>
      <c r="BC6" s="228" t="s">
        <v>52</v>
      </c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30"/>
      <c r="BY6" s="228" t="s">
        <v>52</v>
      </c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30"/>
      <c r="CO6" s="228" t="s">
        <v>52</v>
      </c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44"/>
    </row>
    <row r="7" spans="1:108" ht="23.25" customHeight="1">
      <c r="A7" s="248" t="s">
        <v>230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9"/>
      <c r="AB7" s="241"/>
      <c r="AC7" s="242"/>
      <c r="AD7" s="242"/>
      <c r="AE7" s="242"/>
      <c r="AF7" s="242"/>
      <c r="AG7" s="243"/>
      <c r="AH7" s="247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3"/>
      <c r="BC7" s="231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3"/>
      <c r="BY7" s="231"/>
      <c r="BZ7" s="232"/>
      <c r="CA7" s="232"/>
      <c r="CB7" s="232"/>
      <c r="CC7" s="232"/>
      <c r="CD7" s="232"/>
      <c r="CE7" s="232"/>
      <c r="CF7" s="232"/>
      <c r="CG7" s="232"/>
      <c r="CH7" s="232"/>
      <c r="CI7" s="232"/>
      <c r="CJ7" s="232"/>
      <c r="CK7" s="232"/>
      <c r="CL7" s="232"/>
      <c r="CM7" s="232"/>
      <c r="CN7" s="233"/>
      <c r="CO7" s="231"/>
      <c r="CP7" s="232"/>
      <c r="CQ7" s="232"/>
      <c r="CR7" s="232"/>
      <c r="CS7" s="232"/>
      <c r="CT7" s="232"/>
      <c r="CU7" s="232"/>
      <c r="CV7" s="232"/>
      <c r="CW7" s="232"/>
      <c r="CX7" s="232"/>
      <c r="CY7" s="232"/>
      <c r="CZ7" s="232"/>
      <c r="DA7" s="232"/>
      <c r="DB7" s="232"/>
      <c r="DC7" s="232"/>
      <c r="DD7" s="245"/>
    </row>
    <row r="8" spans="1:108" ht="13.5" customHeight="1">
      <c r="A8" s="265" t="s">
        <v>95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6"/>
      <c r="AB8" s="238"/>
      <c r="AC8" s="239"/>
      <c r="AD8" s="239"/>
      <c r="AE8" s="239"/>
      <c r="AF8" s="239"/>
      <c r="AG8" s="240"/>
      <c r="AH8" s="246" t="s">
        <v>52</v>
      </c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40"/>
      <c r="BC8" s="228" t="s">
        <v>52</v>
      </c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30"/>
      <c r="BY8" s="228" t="s">
        <v>52</v>
      </c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30"/>
      <c r="CO8" s="228" t="s">
        <v>52</v>
      </c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44"/>
    </row>
    <row r="9" spans="1:108" ht="13.5" customHeight="1">
      <c r="A9" s="234" t="s">
        <v>52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5"/>
      <c r="AB9" s="241"/>
      <c r="AC9" s="242"/>
      <c r="AD9" s="242"/>
      <c r="AE9" s="242"/>
      <c r="AF9" s="242"/>
      <c r="AG9" s="243"/>
      <c r="AH9" s="247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3"/>
      <c r="BC9" s="231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3"/>
      <c r="BY9" s="231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3"/>
      <c r="CO9" s="231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45"/>
    </row>
    <row r="10" spans="1:108" ht="13.5" customHeight="1">
      <c r="A10" s="224" t="s">
        <v>52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5"/>
      <c r="AB10" s="216"/>
      <c r="AC10" s="217"/>
      <c r="AD10" s="217"/>
      <c r="AE10" s="217"/>
      <c r="AF10" s="217"/>
      <c r="AG10" s="217"/>
      <c r="AH10" s="217" t="s">
        <v>52</v>
      </c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9" t="s">
        <v>52</v>
      </c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 t="s">
        <v>52</v>
      </c>
      <c r="BZ10" s="219"/>
      <c r="CA10" s="219"/>
      <c r="CB10" s="219"/>
      <c r="CC10" s="219"/>
      <c r="CD10" s="219"/>
      <c r="CE10" s="219"/>
      <c r="CF10" s="219"/>
      <c r="CG10" s="219"/>
      <c r="CH10" s="219"/>
      <c r="CI10" s="219"/>
      <c r="CJ10" s="219"/>
      <c r="CK10" s="219"/>
      <c r="CL10" s="219"/>
      <c r="CM10" s="219"/>
      <c r="CN10" s="219"/>
      <c r="CO10" s="219" t="s">
        <v>52</v>
      </c>
      <c r="CP10" s="219"/>
      <c r="CQ10" s="219"/>
      <c r="CR10" s="219"/>
      <c r="CS10" s="219"/>
      <c r="CT10" s="219"/>
      <c r="CU10" s="219"/>
      <c r="CV10" s="219"/>
      <c r="CW10" s="219"/>
      <c r="CX10" s="219"/>
      <c r="CY10" s="219"/>
      <c r="CZ10" s="219"/>
      <c r="DA10" s="219"/>
      <c r="DB10" s="219"/>
      <c r="DC10" s="219"/>
      <c r="DD10" s="221"/>
    </row>
    <row r="11" spans="1:108" ht="13.5" customHeight="1">
      <c r="A11" s="224" t="s">
        <v>52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5"/>
      <c r="AB11" s="216"/>
      <c r="AC11" s="217"/>
      <c r="AD11" s="217"/>
      <c r="AE11" s="217"/>
      <c r="AF11" s="217"/>
      <c r="AG11" s="217"/>
      <c r="AH11" s="217" t="s">
        <v>52</v>
      </c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9" t="s">
        <v>52</v>
      </c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 t="s">
        <v>52</v>
      </c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 t="s">
        <v>52</v>
      </c>
      <c r="CP11" s="219"/>
      <c r="CQ11" s="219"/>
      <c r="CR11" s="219"/>
      <c r="CS11" s="219"/>
      <c r="CT11" s="219"/>
      <c r="CU11" s="219"/>
      <c r="CV11" s="219"/>
      <c r="CW11" s="219"/>
      <c r="CX11" s="219"/>
      <c r="CY11" s="219"/>
      <c r="CZ11" s="219"/>
      <c r="DA11" s="219"/>
      <c r="DB11" s="219"/>
      <c r="DC11" s="219"/>
      <c r="DD11" s="221"/>
    </row>
    <row r="12" spans="1:108" ht="13.5" customHeight="1">
      <c r="A12" s="224" t="s">
        <v>52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5"/>
      <c r="AB12" s="216"/>
      <c r="AC12" s="217"/>
      <c r="AD12" s="217"/>
      <c r="AE12" s="217"/>
      <c r="AF12" s="217"/>
      <c r="AG12" s="217"/>
      <c r="AH12" s="217" t="s">
        <v>52</v>
      </c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9" t="s">
        <v>52</v>
      </c>
      <c r="BD12" s="219"/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219"/>
      <c r="BR12" s="219"/>
      <c r="BS12" s="219"/>
      <c r="BT12" s="219"/>
      <c r="BU12" s="219"/>
      <c r="BV12" s="219"/>
      <c r="BW12" s="219"/>
      <c r="BX12" s="219"/>
      <c r="BY12" s="219" t="s">
        <v>52</v>
      </c>
      <c r="BZ12" s="219"/>
      <c r="CA12" s="219"/>
      <c r="CB12" s="219"/>
      <c r="CC12" s="219"/>
      <c r="CD12" s="219"/>
      <c r="CE12" s="219"/>
      <c r="CF12" s="219"/>
      <c r="CG12" s="219"/>
      <c r="CH12" s="219"/>
      <c r="CI12" s="219"/>
      <c r="CJ12" s="219"/>
      <c r="CK12" s="219"/>
      <c r="CL12" s="219"/>
      <c r="CM12" s="219"/>
      <c r="CN12" s="219"/>
      <c r="CO12" s="219" t="s">
        <v>52</v>
      </c>
      <c r="CP12" s="219"/>
      <c r="CQ12" s="219"/>
      <c r="CR12" s="219"/>
      <c r="CS12" s="219"/>
      <c r="CT12" s="219"/>
      <c r="CU12" s="219"/>
      <c r="CV12" s="219"/>
      <c r="CW12" s="219"/>
      <c r="CX12" s="219"/>
      <c r="CY12" s="219"/>
      <c r="CZ12" s="219"/>
      <c r="DA12" s="219"/>
      <c r="DB12" s="219"/>
      <c r="DC12" s="219"/>
      <c r="DD12" s="221"/>
    </row>
    <row r="13" spans="1:108" ht="13.5" customHeight="1">
      <c r="A13" s="224" t="s">
        <v>52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5"/>
      <c r="AB13" s="216"/>
      <c r="AC13" s="217"/>
      <c r="AD13" s="217"/>
      <c r="AE13" s="217"/>
      <c r="AF13" s="217"/>
      <c r="AG13" s="217"/>
      <c r="AH13" s="217" t="s">
        <v>52</v>
      </c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9" t="s">
        <v>52</v>
      </c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 t="s">
        <v>52</v>
      </c>
      <c r="BZ13" s="219"/>
      <c r="CA13" s="219"/>
      <c r="CB13" s="219"/>
      <c r="CC13" s="219"/>
      <c r="CD13" s="219"/>
      <c r="CE13" s="219"/>
      <c r="CF13" s="219"/>
      <c r="CG13" s="219"/>
      <c r="CH13" s="219"/>
      <c r="CI13" s="219"/>
      <c r="CJ13" s="219"/>
      <c r="CK13" s="219"/>
      <c r="CL13" s="219"/>
      <c r="CM13" s="219"/>
      <c r="CN13" s="219"/>
      <c r="CO13" s="219" t="s">
        <v>52</v>
      </c>
      <c r="CP13" s="219"/>
      <c r="CQ13" s="219"/>
      <c r="CR13" s="219"/>
      <c r="CS13" s="219"/>
      <c r="CT13" s="219"/>
      <c r="CU13" s="219"/>
      <c r="CV13" s="219"/>
      <c r="CW13" s="219"/>
      <c r="CX13" s="219"/>
      <c r="CY13" s="219"/>
      <c r="CZ13" s="219"/>
      <c r="DA13" s="219"/>
      <c r="DB13" s="219"/>
      <c r="DC13" s="219"/>
      <c r="DD13" s="221"/>
    </row>
    <row r="14" spans="1:108" ht="13.5" customHeight="1">
      <c r="A14" s="224" t="s">
        <v>52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5"/>
      <c r="AB14" s="216"/>
      <c r="AC14" s="217"/>
      <c r="AD14" s="217"/>
      <c r="AE14" s="217"/>
      <c r="AF14" s="217"/>
      <c r="AG14" s="217"/>
      <c r="AH14" s="217" t="s">
        <v>52</v>
      </c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9" t="s">
        <v>52</v>
      </c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 t="s">
        <v>52</v>
      </c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19" t="s">
        <v>52</v>
      </c>
      <c r="CP14" s="219"/>
      <c r="CQ14" s="219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9"/>
      <c r="DC14" s="219"/>
      <c r="DD14" s="221"/>
    </row>
    <row r="15" spans="1:108" ht="13.5" customHeight="1">
      <c r="A15" s="224" t="s">
        <v>52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5"/>
      <c r="AB15" s="216"/>
      <c r="AC15" s="217"/>
      <c r="AD15" s="217"/>
      <c r="AE15" s="217"/>
      <c r="AF15" s="217"/>
      <c r="AG15" s="217"/>
      <c r="AH15" s="217" t="s">
        <v>52</v>
      </c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9" t="s">
        <v>52</v>
      </c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19"/>
      <c r="BW15" s="219"/>
      <c r="BX15" s="219"/>
      <c r="BY15" s="219" t="s">
        <v>52</v>
      </c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19"/>
      <c r="CN15" s="219"/>
      <c r="CO15" s="219" t="s">
        <v>52</v>
      </c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19"/>
      <c r="DA15" s="219"/>
      <c r="DB15" s="219"/>
      <c r="DC15" s="219"/>
      <c r="DD15" s="221"/>
    </row>
    <row r="16" spans="1:108" ht="13.5" customHeight="1">
      <c r="A16" s="224" t="s">
        <v>52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5"/>
      <c r="AB16" s="216"/>
      <c r="AC16" s="217"/>
      <c r="AD16" s="217"/>
      <c r="AE16" s="217"/>
      <c r="AF16" s="217"/>
      <c r="AG16" s="217"/>
      <c r="AH16" s="217" t="s">
        <v>52</v>
      </c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9" t="s">
        <v>52</v>
      </c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 t="s">
        <v>52</v>
      </c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 t="s">
        <v>52</v>
      </c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21"/>
    </row>
    <row r="17" spans="1:108" ht="13.5" customHeight="1">
      <c r="A17" s="224" t="s">
        <v>52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5"/>
      <c r="AB17" s="216"/>
      <c r="AC17" s="217"/>
      <c r="AD17" s="217"/>
      <c r="AE17" s="217"/>
      <c r="AF17" s="217"/>
      <c r="AG17" s="217"/>
      <c r="AH17" s="217" t="s">
        <v>52</v>
      </c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9" t="s">
        <v>52</v>
      </c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 t="s">
        <v>52</v>
      </c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219" t="s">
        <v>52</v>
      </c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21"/>
    </row>
    <row r="18" spans="1:108" ht="13.5" customHeight="1">
      <c r="A18" s="224" t="s">
        <v>52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5"/>
      <c r="AB18" s="216"/>
      <c r="AC18" s="217"/>
      <c r="AD18" s="217"/>
      <c r="AE18" s="217"/>
      <c r="AF18" s="217"/>
      <c r="AG18" s="217"/>
      <c r="AH18" s="217" t="s">
        <v>52</v>
      </c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9" t="s">
        <v>52</v>
      </c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 t="s">
        <v>52</v>
      </c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19"/>
      <c r="CO18" s="219" t="s">
        <v>52</v>
      </c>
      <c r="CP18" s="219"/>
      <c r="CQ18" s="219"/>
      <c r="CR18" s="219"/>
      <c r="CS18" s="219"/>
      <c r="CT18" s="219"/>
      <c r="CU18" s="219"/>
      <c r="CV18" s="219"/>
      <c r="CW18" s="219"/>
      <c r="CX18" s="219"/>
      <c r="CY18" s="219"/>
      <c r="CZ18" s="219"/>
      <c r="DA18" s="219"/>
      <c r="DB18" s="219"/>
      <c r="DC18" s="219"/>
      <c r="DD18" s="221"/>
    </row>
    <row r="19" spans="1:108" ht="13.5" customHeight="1">
      <c r="A19" s="224" t="s">
        <v>52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5"/>
      <c r="AB19" s="216"/>
      <c r="AC19" s="217"/>
      <c r="AD19" s="217"/>
      <c r="AE19" s="217"/>
      <c r="AF19" s="217"/>
      <c r="AG19" s="217"/>
      <c r="AH19" s="217" t="s">
        <v>52</v>
      </c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9" t="s">
        <v>52</v>
      </c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 t="s">
        <v>52</v>
      </c>
      <c r="BZ19" s="219"/>
      <c r="CA19" s="219"/>
      <c r="CB19" s="219"/>
      <c r="CC19" s="219"/>
      <c r="CD19" s="219"/>
      <c r="CE19" s="219"/>
      <c r="CF19" s="219"/>
      <c r="CG19" s="219"/>
      <c r="CH19" s="219"/>
      <c r="CI19" s="219"/>
      <c r="CJ19" s="219"/>
      <c r="CK19" s="219"/>
      <c r="CL19" s="219"/>
      <c r="CM19" s="219"/>
      <c r="CN19" s="219"/>
      <c r="CO19" s="219" t="s">
        <v>52</v>
      </c>
      <c r="CP19" s="219"/>
      <c r="CQ19" s="219"/>
      <c r="CR19" s="219"/>
      <c r="CS19" s="219"/>
      <c r="CT19" s="219"/>
      <c r="CU19" s="219"/>
      <c r="CV19" s="219"/>
      <c r="CW19" s="219"/>
      <c r="CX19" s="219"/>
      <c r="CY19" s="219"/>
      <c r="CZ19" s="219"/>
      <c r="DA19" s="219"/>
      <c r="DB19" s="219"/>
      <c r="DC19" s="219"/>
      <c r="DD19" s="221"/>
    </row>
    <row r="20" spans="1:108" ht="13.5" customHeight="1">
      <c r="A20" s="224" t="s">
        <v>52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5"/>
      <c r="AB20" s="216"/>
      <c r="AC20" s="217"/>
      <c r="AD20" s="217"/>
      <c r="AE20" s="217"/>
      <c r="AF20" s="217"/>
      <c r="AG20" s="217"/>
      <c r="AH20" s="217" t="s">
        <v>52</v>
      </c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9" t="s">
        <v>52</v>
      </c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 t="s">
        <v>52</v>
      </c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19"/>
      <c r="CO20" s="219" t="s">
        <v>52</v>
      </c>
      <c r="CP20" s="219"/>
      <c r="CQ20" s="219"/>
      <c r="CR20" s="219"/>
      <c r="CS20" s="219"/>
      <c r="CT20" s="219"/>
      <c r="CU20" s="219"/>
      <c r="CV20" s="219"/>
      <c r="CW20" s="219"/>
      <c r="CX20" s="219"/>
      <c r="CY20" s="219"/>
      <c r="CZ20" s="219"/>
      <c r="DA20" s="219"/>
      <c r="DB20" s="219"/>
      <c r="DC20" s="219"/>
      <c r="DD20" s="221"/>
    </row>
    <row r="21" spans="1:108" s="15" customFormat="1" ht="23.25" customHeight="1">
      <c r="A21" s="222" t="s">
        <v>231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3"/>
      <c r="AB21" s="216" t="s">
        <v>96</v>
      </c>
      <c r="AC21" s="217"/>
      <c r="AD21" s="217"/>
      <c r="AE21" s="217"/>
      <c r="AF21" s="217"/>
      <c r="AG21" s="217"/>
      <c r="AH21" s="217" t="s">
        <v>229</v>
      </c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9" t="s">
        <v>52</v>
      </c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 t="s">
        <v>52</v>
      </c>
      <c r="BZ21" s="219"/>
      <c r="CA21" s="219"/>
      <c r="CB21" s="219"/>
      <c r="CC21" s="219"/>
      <c r="CD21" s="219"/>
      <c r="CE21" s="219"/>
      <c r="CF21" s="219"/>
      <c r="CG21" s="219"/>
      <c r="CH21" s="219"/>
      <c r="CI21" s="219"/>
      <c r="CJ21" s="219"/>
      <c r="CK21" s="219"/>
      <c r="CL21" s="219"/>
      <c r="CM21" s="219"/>
      <c r="CN21" s="219"/>
      <c r="CO21" s="219" t="s">
        <v>52</v>
      </c>
      <c r="CP21" s="219"/>
      <c r="CQ21" s="219"/>
      <c r="CR21" s="219"/>
      <c r="CS21" s="219"/>
      <c r="CT21" s="219"/>
      <c r="CU21" s="219"/>
      <c r="CV21" s="219"/>
      <c r="CW21" s="219"/>
      <c r="CX21" s="219"/>
      <c r="CY21" s="219"/>
      <c r="CZ21" s="219"/>
      <c r="DA21" s="219"/>
      <c r="DB21" s="219"/>
      <c r="DC21" s="219"/>
      <c r="DD21" s="221"/>
    </row>
    <row r="22" spans="1:108" s="15" customFormat="1" ht="12.75" customHeight="1">
      <c r="A22" s="236" t="s">
        <v>95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7"/>
      <c r="AB22" s="238"/>
      <c r="AC22" s="239"/>
      <c r="AD22" s="239"/>
      <c r="AE22" s="239"/>
      <c r="AF22" s="239"/>
      <c r="AG22" s="240"/>
      <c r="AH22" s="246" t="s">
        <v>52</v>
      </c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240"/>
      <c r="BC22" s="228" t="s">
        <v>52</v>
      </c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30"/>
      <c r="BY22" s="228" t="s">
        <v>52</v>
      </c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30"/>
      <c r="CO22" s="228" t="s">
        <v>52</v>
      </c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44"/>
    </row>
    <row r="23" spans="1:108" s="15" customFormat="1" ht="13.5" customHeight="1">
      <c r="A23" s="234" t="s">
        <v>52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5"/>
      <c r="AB23" s="241"/>
      <c r="AC23" s="242"/>
      <c r="AD23" s="242"/>
      <c r="AE23" s="242"/>
      <c r="AF23" s="242"/>
      <c r="AG23" s="243"/>
      <c r="AH23" s="247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3"/>
      <c r="BC23" s="231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2"/>
      <c r="BX23" s="233"/>
      <c r="BY23" s="231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2"/>
      <c r="CK23" s="232"/>
      <c r="CL23" s="232"/>
      <c r="CM23" s="232"/>
      <c r="CN23" s="233"/>
      <c r="CO23" s="231"/>
      <c r="CP23" s="232"/>
      <c r="CQ23" s="232"/>
      <c r="CR23" s="232"/>
      <c r="CS23" s="232"/>
      <c r="CT23" s="232"/>
      <c r="CU23" s="232"/>
      <c r="CV23" s="232"/>
      <c r="CW23" s="232"/>
      <c r="CX23" s="232"/>
      <c r="CY23" s="232"/>
      <c r="CZ23" s="232"/>
      <c r="DA23" s="232"/>
      <c r="DB23" s="232"/>
      <c r="DC23" s="232"/>
      <c r="DD23" s="245"/>
    </row>
    <row r="24" spans="1:108" s="15" customFormat="1" ht="13.5" customHeight="1">
      <c r="A24" s="224" t="s">
        <v>52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5"/>
      <c r="AB24" s="216"/>
      <c r="AC24" s="217"/>
      <c r="AD24" s="217"/>
      <c r="AE24" s="217"/>
      <c r="AF24" s="217"/>
      <c r="AG24" s="217"/>
      <c r="AH24" s="217" t="s">
        <v>52</v>
      </c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9" t="s">
        <v>52</v>
      </c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 t="s">
        <v>52</v>
      </c>
      <c r="BZ24" s="219"/>
      <c r="CA24" s="219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19"/>
      <c r="CO24" s="219" t="s">
        <v>52</v>
      </c>
      <c r="CP24" s="219"/>
      <c r="CQ24" s="219"/>
      <c r="CR24" s="219"/>
      <c r="CS24" s="219"/>
      <c r="CT24" s="219"/>
      <c r="CU24" s="219"/>
      <c r="CV24" s="219"/>
      <c r="CW24" s="219"/>
      <c r="CX24" s="219"/>
      <c r="CY24" s="219"/>
      <c r="CZ24" s="219"/>
      <c r="DA24" s="219"/>
      <c r="DB24" s="219"/>
      <c r="DC24" s="219"/>
      <c r="DD24" s="221"/>
    </row>
    <row r="25" spans="1:108" s="15" customFormat="1" ht="13.5" customHeight="1">
      <c r="A25" s="224" t="s">
        <v>52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5"/>
      <c r="AB25" s="216"/>
      <c r="AC25" s="217"/>
      <c r="AD25" s="217"/>
      <c r="AE25" s="217"/>
      <c r="AF25" s="217"/>
      <c r="AG25" s="217"/>
      <c r="AH25" s="217" t="s">
        <v>52</v>
      </c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9" t="s">
        <v>52</v>
      </c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219"/>
      <c r="BQ25" s="219"/>
      <c r="BR25" s="219"/>
      <c r="BS25" s="219"/>
      <c r="BT25" s="219"/>
      <c r="BU25" s="219"/>
      <c r="BV25" s="219"/>
      <c r="BW25" s="219"/>
      <c r="BX25" s="219"/>
      <c r="BY25" s="219" t="s">
        <v>52</v>
      </c>
      <c r="BZ25" s="219"/>
      <c r="CA25" s="219"/>
      <c r="CB25" s="219"/>
      <c r="CC25" s="219"/>
      <c r="CD25" s="219"/>
      <c r="CE25" s="219"/>
      <c r="CF25" s="219"/>
      <c r="CG25" s="219"/>
      <c r="CH25" s="219"/>
      <c r="CI25" s="219"/>
      <c r="CJ25" s="219"/>
      <c r="CK25" s="219"/>
      <c r="CL25" s="219"/>
      <c r="CM25" s="219"/>
      <c r="CN25" s="219"/>
      <c r="CO25" s="219" t="s">
        <v>52</v>
      </c>
      <c r="CP25" s="219"/>
      <c r="CQ25" s="219"/>
      <c r="CR25" s="219"/>
      <c r="CS25" s="219"/>
      <c r="CT25" s="219"/>
      <c r="CU25" s="219"/>
      <c r="CV25" s="219"/>
      <c r="CW25" s="219"/>
      <c r="CX25" s="219"/>
      <c r="CY25" s="219"/>
      <c r="CZ25" s="219"/>
      <c r="DA25" s="219"/>
      <c r="DB25" s="219"/>
      <c r="DC25" s="219"/>
      <c r="DD25" s="221"/>
    </row>
    <row r="26" spans="1:108" s="15" customFormat="1" ht="13.5" customHeight="1">
      <c r="A26" s="224" t="s">
        <v>52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5"/>
      <c r="AB26" s="216"/>
      <c r="AC26" s="217"/>
      <c r="AD26" s="217"/>
      <c r="AE26" s="217"/>
      <c r="AF26" s="217"/>
      <c r="AG26" s="217"/>
      <c r="AH26" s="217" t="s">
        <v>52</v>
      </c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9" t="s">
        <v>52</v>
      </c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19"/>
      <c r="BW26" s="219"/>
      <c r="BX26" s="219"/>
      <c r="BY26" s="219" t="s">
        <v>52</v>
      </c>
      <c r="BZ26" s="219"/>
      <c r="CA26" s="219"/>
      <c r="CB26" s="219"/>
      <c r="CC26" s="219"/>
      <c r="CD26" s="219"/>
      <c r="CE26" s="219"/>
      <c r="CF26" s="219"/>
      <c r="CG26" s="219"/>
      <c r="CH26" s="219"/>
      <c r="CI26" s="219"/>
      <c r="CJ26" s="219"/>
      <c r="CK26" s="219"/>
      <c r="CL26" s="219"/>
      <c r="CM26" s="219"/>
      <c r="CN26" s="219"/>
      <c r="CO26" s="219" t="s">
        <v>52</v>
      </c>
      <c r="CP26" s="219"/>
      <c r="CQ26" s="219"/>
      <c r="CR26" s="219"/>
      <c r="CS26" s="219"/>
      <c r="CT26" s="219"/>
      <c r="CU26" s="219"/>
      <c r="CV26" s="219"/>
      <c r="CW26" s="219"/>
      <c r="CX26" s="219"/>
      <c r="CY26" s="219"/>
      <c r="CZ26" s="219"/>
      <c r="DA26" s="219"/>
      <c r="DB26" s="219"/>
      <c r="DC26" s="219"/>
      <c r="DD26" s="221"/>
    </row>
    <row r="27" spans="1:108" s="15" customFormat="1" ht="13.5" customHeight="1">
      <c r="A27" s="224" t="s">
        <v>52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5"/>
      <c r="AB27" s="216"/>
      <c r="AC27" s="217"/>
      <c r="AD27" s="217"/>
      <c r="AE27" s="217"/>
      <c r="AF27" s="217"/>
      <c r="AG27" s="217"/>
      <c r="AH27" s="217" t="s">
        <v>52</v>
      </c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9" t="s">
        <v>52</v>
      </c>
      <c r="BD27" s="219"/>
      <c r="BE27" s="219"/>
      <c r="BF27" s="219"/>
      <c r="BG27" s="219"/>
      <c r="BH27" s="219"/>
      <c r="BI27" s="219"/>
      <c r="BJ27" s="219"/>
      <c r="BK27" s="219"/>
      <c r="BL27" s="219"/>
      <c r="BM27" s="219"/>
      <c r="BN27" s="219"/>
      <c r="BO27" s="219"/>
      <c r="BP27" s="219"/>
      <c r="BQ27" s="219"/>
      <c r="BR27" s="219"/>
      <c r="BS27" s="219"/>
      <c r="BT27" s="219"/>
      <c r="BU27" s="219"/>
      <c r="BV27" s="219"/>
      <c r="BW27" s="219"/>
      <c r="BX27" s="219"/>
      <c r="BY27" s="219" t="s">
        <v>52</v>
      </c>
      <c r="BZ27" s="219"/>
      <c r="CA27" s="219"/>
      <c r="CB27" s="219"/>
      <c r="CC27" s="219"/>
      <c r="CD27" s="219"/>
      <c r="CE27" s="219"/>
      <c r="CF27" s="219"/>
      <c r="CG27" s="219"/>
      <c r="CH27" s="219"/>
      <c r="CI27" s="219"/>
      <c r="CJ27" s="219"/>
      <c r="CK27" s="219"/>
      <c r="CL27" s="219"/>
      <c r="CM27" s="219"/>
      <c r="CN27" s="219"/>
      <c r="CO27" s="219" t="s">
        <v>52</v>
      </c>
      <c r="CP27" s="219"/>
      <c r="CQ27" s="219"/>
      <c r="CR27" s="219"/>
      <c r="CS27" s="219"/>
      <c r="CT27" s="219"/>
      <c r="CU27" s="219"/>
      <c r="CV27" s="219"/>
      <c r="CW27" s="219"/>
      <c r="CX27" s="219"/>
      <c r="CY27" s="219"/>
      <c r="CZ27" s="219"/>
      <c r="DA27" s="219"/>
      <c r="DB27" s="219"/>
      <c r="DC27" s="219"/>
      <c r="DD27" s="221"/>
    </row>
    <row r="28" spans="1:108" s="15" customFormat="1" ht="13.5" customHeight="1">
      <c r="A28" s="226" t="s">
        <v>97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7"/>
      <c r="AB28" s="216" t="s">
        <v>98</v>
      </c>
      <c r="AC28" s="217"/>
      <c r="AD28" s="217"/>
      <c r="AE28" s="217"/>
      <c r="AF28" s="217"/>
      <c r="AG28" s="217"/>
      <c r="AH28" s="217" t="s">
        <v>99</v>
      </c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8">
        <f>BC29+BC31</f>
        <v>1659218.9800000042</v>
      </c>
      <c r="BD28" s="219"/>
      <c r="BE28" s="219"/>
      <c r="BF28" s="219"/>
      <c r="BG28" s="219"/>
      <c r="BH28" s="219"/>
      <c r="BI28" s="219"/>
      <c r="BJ28" s="219"/>
      <c r="BK28" s="219"/>
      <c r="BL28" s="219"/>
      <c r="BM28" s="219"/>
      <c r="BN28" s="219"/>
      <c r="BO28" s="219"/>
      <c r="BP28" s="219"/>
      <c r="BQ28" s="219"/>
      <c r="BR28" s="219"/>
      <c r="BS28" s="219"/>
      <c r="BT28" s="219"/>
      <c r="BU28" s="219"/>
      <c r="BV28" s="219"/>
      <c r="BW28" s="219"/>
      <c r="BX28" s="219"/>
      <c r="BY28" s="218">
        <f>BY29+BY31</f>
        <v>692171.2600000016</v>
      </c>
      <c r="BZ28" s="219"/>
      <c r="CA28" s="219"/>
      <c r="CB28" s="219"/>
      <c r="CC28" s="219"/>
      <c r="CD28" s="219"/>
      <c r="CE28" s="219"/>
      <c r="CF28" s="219"/>
      <c r="CG28" s="219"/>
      <c r="CH28" s="219"/>
      <c r="CI28" s="219"/>
      <c r="CJ28" s="219"/>
      <c r="CK28" s="219"/>
      <c r="CL28" s="219"/>
      <c r="CM28" s="219"/>
      <c r="CN28" s="219"/>
      <c r="CO28" s="218">
        <f>BC28-BY28</f>
        <v>967047.7200000025</v>
      </c>
      <c r="CP28" s="219"/>
      <c r="CQ28" s="219"/>
      <c r="CR28" s="219"/>
      <c r="CS28" s="219"/>
      <c r="CT28" s="219"/>
      <c r="CU28" s="219"/>
      <c r="CV28" s="219"/>
      <c r="CW28" s="219"/>
      <c r="CX28" s="219"/>
      <c r="CY28" s="219"/>
      <c r="CZ28" s="219"/>
      <c r="DA28" s="219"/>
      <c r="DB28" s="219"/>
      <c r="DC28" s="219"/>
      <c r="DD28" s="221"/>
    </row>
    <row r="29" spans="1:108" s="15" customFormat="1" ht="23.25" customHeight="1">
      <c r="A29" s="222" t="s">
        <v>0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3"/>
      <c r="AB29" s="216" t="s">
        <v>100</v>
      </c>
      <c r="AC29" s="217"/>
      <c r="AD29" s="217"/>
      <c r="AE29" s="217"/>
      <c r="AF29" s="217"/>
      <c r="AG29" s="217"/>
      <c r="AH29" s="217" t="s">
        <v>101</v>
      </c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8">
        <f>-стр1!BB14</f>
        <v>-42905300</v>
      </c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8">
        <v>-28979088.33</v>
      </c>
      <c r="BZ29" s="219"/>
      <c r="CA29" s="219"/>
      <c r="CB29" s="219"/>
      <c r="CC29" s="219"/>
      <c r="CD29" s="219"/>
      <c r="CE29" s="219"/>
      <c r="CF29" s="219"/>
      <c r="CG29" s="219"/>
      <c r="CH29" s="219"/>
      <c r="CI29" s="219"/>
      <c r="CJ29" s="219"/>
      <c r="CK29" s="219"/>
      <c r="CL29" s="219"/>
      <c r="CM29" s="219"/>
      <c r="CN29" s="219"/>
      <c r="CO29" s="219" t="s">
        <v>90</v>
      </c>
      <c r="CP29" s="219"/>
      <c r="CQ29" s="219"/>
      <c r="CR29" s="219"/>
      <c r="CS29" s="219"/>
      <c r="CT29" s="219"/>
      <c r="CU29" s="219"/>
      <c r="CV29" s="219"/>
      <c r="CW29" s="219"/>
      <c r="CX29" s="219"/>
      <c r="CY29" s="219"/>
      <c r="CZ29" s="219"/>
      <c r="DA29" s="219"/>
      <c r="DB29" s="219"/>
      <c r="DC29" s="219"/>
      <c r="DD29" s="221"/>
    </row>
    <row r="30" spans="1:108" s="15" customFormat="1" ht="13.5" customHeight="1">
      <c r="A30" s="224" t="s">
        <v>52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5"/>
      <c r="AB30" s="216"/>
      <c r="AC30" s="217"/>
      <c r="AD30" s="217"/>
      <c r="AE30" s="217"/>
      <c r="AF30" s="217"/>
      <c r="AG30" s="217"/>
      <c r="AH30" s="217" t="s">
        <v>52</v>
      </c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9" t="s">
        <v>52</v>
      </c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219"/>
      <c r="BO30" s="219"/>
      <c r="BP30" s="219"/>
      <c r="BQ30" s="219"/>
      <c r="BR30" s="219"/>
      <c r="BS30" s="219"/>
      <c r="BT30" s="219"/>
      <c r="BU30" s="219"/>
      <c r="BV30" s="219"/>
      <c r="BW30" s="219"/>
      <c r="BX30" s="219"/>
      <c r="BY30" s="219" t="s">
        <v>52</v>
      </c>
      <c r="BZ30" s="219"/>
      <c r="CA30" s="219"/>
      <c r="CB30" s="219"/>
      <c r="CC30" s="219"/>
      <c r="CD30" s="219"/>
      <c r="CE30" s="219"/>
      <c r="CF30" s="219"/>
      <c r="CG30" s="219"/>
      <c r="CH30" s="219"/>
      <c r="CI30" s="219"/>
      <c r="CJ30" s="219"/>
      <c r="CK30" s="219"/>
      <c r="CL30" s="219"/>
      <c r="CM30" s="219"/>
      <c r="CN30" s="219"/>
      <c r="CO30" s="219" t="s">
        <v>90</v>
      </c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21"/>
    </row>
    <row r="31" spans="1:108" s="15" customFormat="1" ht="23.25" customHeight="1">
      <c r="A31" s="214" t="s">
        <v>1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5"/>
      <c r="AB31" s="216" t="s">
        <v>102</v>
      </c>
      <c r="AC31" s="217"/>
      <c r="AD31" s="217"/>
      <c r="AE31" s="217"/>
      <c r="AF31" s="217"/>
      <c r="AG31" s="217"/>
      <c r="AH31" s="217" t="s">
        <v>103</v>
      </c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8">
        <f>стр2!AT7</f>
        <v>44564518.980000004</v>
      </c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  <c r="BN31" s="219"/>
      <c r="BO31" s="219"/>
      <c r="BP31" s="219"/>
      <c r="BQ31" s="219"/>
      <c r="BR31" s="219"/>
      <c r="BS31" s="219"/>
      <c r="BT31" s="219"/>
      <c r="BU31" s="219"/>
      <c r="BV31" s="219"/>
      <c r="BW31" s="219"/>
      <c r="BX31" s="219"/>
      <c r="BY31" s="218">
        <v>29671259.59</v>
      </c>
      <c r="BZ31" s="219"/>
      <c r="CA31" s="219"/>
      <c r="CB31" s="219"/>
      <c r="CC31" s="219"/>
      <c r="CD31" s="219"/>
      <c r="CE31" s="219"/>
      <c r="CF31" s="219"/>
      <c r="CG31" s="219"/>
      <c r="CH31" s="219"/>
      <c r="CI31" s="219"/>
      <c r="CJ31" s="219"/>
      <c r="CK31" s="219"/>
      <c r="CL31" s="219"/>
      <c r="CM31" s="219"/>
      <c r="CN31" s="219"/>
      <c r="CO31" s="219" t="s">
        <v>90</v>
      </c>
      <c r="CP31" s="219"/>
      <c r="CQ31" s="219"/>
      <c r="CR31" s="219"/>
      <c r="CS31" s="219"/>
      <c r="CT31" s="219"/>
      <c r="CU31" s="219"/>
      <c r="CV31" s="219"/>
      <c r="CW31" s="219"/>
      <c r="CX31" s="219"/>
      <c r="CY31" s="219"/>
      <c r="CZ31" s="219"/>
      <c r="DA31" s="219"/>
      <c r="DB31" s="219"/>
      <c r="DC31" s="219"/>
      <c r="DD31" s="221"/>
    </row>
    <row r="32" spans="1:108" ht="14.25" customHeight="1" thickBot="1">
      <c r="A32" s="209" t="s">
        <v>52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10"/>
      <c r="AB32" s="211"/>
      <c r="AC32" s="212"/>
      <c r="AD32" s="212"/>
      <c r="AE32" s="212"/>
      <c r="AF32" s="212"/>
      <c r="AG32" s="212"/>
      <c r="AH32" s="212" t="s">
        <v>52</v>
      </c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3" t="s">
        <v>52</v>
      </c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3"/>
      <c r="BQ32" s="213"/>
      <c r="BR32" s="213"/>
      <c r="BS32" s="213"/>
      <c r="BT32" s="213"/>
      <c r="BU32" s="213"/>
      <c r="BV32" s="213"/>
      <c r="BW32" s="213"/>
      <c r="BX32" s="213"/>
      <c r="BY32" s="213" t="s">
        <v>52</v>
      </c>
      <c r="BZ32" s="213"/>
      <c r="CA32" s="213"/>
      <c r="CB32" s="213"/>
      <c r="CC32" s="213"/>
      <c r="CD32" s="213"/>
      <c r="CE32" s="213"/>
      <c r="CF32" s="213"/>
      <c r="CG32" s="213"/>
      <c r="CH32" s="213"/>
      <c r="CI32" s="213"/>
      <c r="CJ32" s="213"/>
      <c r="CK32" s="213"/>
      <c r="CL32" s="213"/>
      <c r="CM32" s="213"/>
      <c r="CN32" s="213"/>
      <c r="CO32" s="213" t="s">
        <v>90</v>
      </c>
      <c r="CP32" s="213"/>
      <c r="CQ32" s="213"/>
      <c r="CR32" s="213"/>
      <c r="CS32" s="213"/>
      <c r="CT32" s="213"/>
      <c r="CU32" s="213"/>
      <c r="CV32" s="213"/>
      <c r="CW32" s="213"/>
      <c r="CX32" s="213"/>
      <c r="CY32" s="213"/>
      <c r="CZ32" s="213"/>
      <c r="DA32" s="213"/>
      <c r="DB32" s="213"/>
      <c r="DC32" s="213"/>
      <c r="DD32" s="220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29:32" ht="16.5" customHeight="1">
      <c r="AC34" s="10"/>
      <c r="AD34" s="10"/>
      <c r="AE34" s="10"/>
      <c r="AF34" s="10"/>
    </row>
    <row r="35" spans="1:66" s="1" customFormat="1" ht="12.75">
      <c r="A35" s="1" t="s">
        <v>104</v>
      </c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I35" s="208" t="s">
        <v>197</v>
      </c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</row>
    <row r="36" spans="15:66" s="1" customFormat="1" ht="12.75">
      <c r="O36" s="204" t="s">
        <v>105</v>
      </c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I36" s="204" t="s">
        <v>106</v>
      </c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</row>
    <row r="37" s="1" customFormat="1" ht="20.25" customHeight="1"/>
    <row r="38" s="1" customFormat="1" ht="12.75">
      <c r="A38" s="1" t="s">
        <v>107</v>
      </c>
    </row>
    <row r="39" spans="1:78" s="1" customFormat="1" ht="12.75">
      <c r="A39" s="1" t="s">
        <v>108</v>
      </c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U39" s="208" t="s">
        <v>109</v>
      </c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8"/>
    </row>
    <row r="40" spans="27:78" s="1" customFormat="1" ht="12.75">
      <c r="AA40" s="204" t="s">
        <v>105</v>
      </c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U40" s="204" t="s">
        <v>106</v>
      </c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  <c r="BZ40" s="204"/>
    </row>
    <row r="41" s="1" customFormat="1" ht="19.5" customHeight="1"/>
    <row r="42" spans="1:71" s="1" customFormat="1" ht="12.75">
      <c r="A42" s="1" t="s">
        <v>110</v>
      </c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N42" s="208" t="s">
        <v>111</v>
      </c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8"/>
    </row>
    <row r="43" spans="20:71" s="1" customFormat="1" ht="12.75">
      <c r="T43" s="204" t="s">
        <v>105</v>
      </c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N43" s="204" t="s">
        <v>106</v>
      </c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</row>
    <row r="44" s="1" customFormat="1" ht="19.5" customHeight="1"/>
    <row r="45" spans="1:37" s="1" customFormat="1" ht="12.75">
      <c r="A45" s="203" t="s">
        <v>112</v>
      </c>
      <c r="B45" s="203"/>
      <c r="C45" s="162" t="s">
        <v>354</v>
      </c>
      <c r="D45" s="162"/>
      <c r="E45" s="162"/>
      <c r="F45" s="162"/>
      <c r="G45" s="162"/>
      <c r="H45" s="206" t="s">
        <v>112</v>
      </c>
      <c r="I45" s="206"/>
      <c r="J45" s="202" t="s">
        <v>350</v>
      </c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3">
        <v>2016</v>
      </c>
      <c r="AD45" s="203"/>
      <c r="AE45" s="203"/>
      <c r="AF45" s="203"/>
      <c r="AG45" s="203"/>
      <c r="AH45" s="205"/>
      <c r="AI45" s="205"/>
      <c r="AJ45" s="11"/>
      <c r="AK45" s="1" t="s">
        <v>113</v>
      </c>
    </row>
    <row r="46" s="1" customFormat="1" ht="12.75">
      <c r="J46" s="11"/>
    </row>
    <row r="47" s="1" customFormat="1" ht="12.75"/>
  </sheetData>
  <sheetProtection/>
  <mergeCells count="184">
    <mergeCell ref="A8:AA8"/>
    <mergeCell ref="AB8:AG9"/>
    <mergeCell ref="AH8:BB9"/>
    <mergeCell ref="AB14:AG14"/>
    <mergeCell ref="AH14:BB14"/>
    <mergeCell ref="AB13:AG13"/>
    <mergeCell ref="A14:AA14"/>
    <mergeCell ref="AH13:BB13"/>
    <mergeCell ref="A9:AA9"/>
    <mergeCell ref="A10:AA10"/>
    <mergeCell ref="CO6:DD7"/>
    <mergeCell ref="BC5:BX5"/>
    <mergeCell ref="BY5:CN5"/>
    <mergeCell ref="A2:DD2"/>
    <mergeCell ref="A4:AA4"/>
    <mergeCell ref="AB4:AG4"/>
    <mergeCell ref="AH4:BB4"/>
    <mergeCell ref="BY4:CN4"/>
    <mergeCell ref="BC4:BX4"/>
    <mergeCell ref="CO4:DD4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A6:AA6"/>
    <mergeCell ref="AB6:AG7"/>
    <mergeCell ref="AH6:BB7"/>
    <mergeCell ref="BY6:CN7"/>
    <mergeCell ref="BC6:BX7"/>
    <mergeCell ref="A7:AA7"/>
    <mergeCell ref="AB10:AG10"/>
    <mergeCell ref="AH10:BB10"/>
    <mergeCell ref="A11:AA11"/>
    <mergeCell ref="A13:AA13"/>
    <mergeCell ref="CO14:DD14"/>
    <mergeCell ref="CO13:DD13"/>
    <mergeCell ref="BC12:BX12"/>
    <mergeCell ref="BY12:CN12"/>
    <mergeCell ref="BC13:BX13"/>
    <mergeCell ref="BY13:CN13"/>
    <mergeCell ref="BC14:BX14"/>
    <mergeCell ref="BY14:CN14"/>
    <mergeCell ref="BC11:BX11"/>
    <mergeCell ref="CO8:DD9"/>
    <mergeCell ref="BC10:BX10"/>
    <mergeCell ref="BY10:CN10"/>
    <mergeCell ref="CO10:DD10"/>
    <mergeCell ref="BC8:BX9"/>
    <mergeCell ref="BY8:CN9"/>
    <mergeCell ref="AB16:AG16"/>
    <mergeCell ref="AH16:BB16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23:AA23"/>
    <mergeCell ref="A21:AA21"/>
    <mergeCell ref="A22:AA22"/>
    <mergeCell ref="AB22:AG23"/>
    <mergeCell ref="CO18:DD18"/>
    <mergeCell ref="CO19:DD19"/>
    <mergeCell ref="BC19:BX19"/>
    <mergeCell ref="BC18:BX18"/>
    <mergeCell ref="BY19:CN19"/>
    <mergeCell ref="CO22:DD23"/>
    <mergeCell ref="BY20:CN20"/>
    <mergeCell ref="BY21:CN21"/>
    <mergeCell ref="AB21:AG21"/>
    <mergeCell ref="AH21:BB21"/>
    <mergeCell ref="BC21:BX21"/>
    <mergeCell ref="BC20:BX20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CO24:DD24"/>
    <mergeCell ref="BY25:CN25"/>
    <mergeCell ref="CO25:DD25"/>
    <mergeCell ref="BY28:CN28"/>
    <mergeCell ref="CO28:DD28"/>
    <mergeCell ref="BY29:CN29"/>
    <mergeCell ref="CO29:DD29"/>
    <mergeCell ref="BY27:CN27"/>
    <mergeCell ref="CO27:DD27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A31:AA31"/>
    <mergeCell ref="AB31:AG31"/>
    <mergeCell ref="AH31:BB31"/>
    <mergeCell ref="BC31:BX31"/>
    <mergeCell ref="BY32:CN32"/>
    <mergeCell ref="CO32:DD32"/>
    <mergeCell ref="BY31:CN31"/>
    <mergeCell ref="CO31:DD31"/>
    <mergeCell ref="O35:AF35"/>
    <mergeCell ref="AI35:BN35"/>
    <mergeCell ref="A32:AA32"/>
    <mergeCell ref="AB32:AG32"/>
    <mergeCell ref="AH32:BB32"/>
    <mergeCell ref="BC32:BX32"/>
    <mergeCell ref="O36:AF36"/>
    <mergeCell ref="AI36:BN36"/>
    <mergeCell ref="AA39:AR39"/>
    <mergeCell ref="AU39:BZ39"/>
    <mergeCell ref="AN43:BS43"/>
    <mergeCell ref="AA40:AR40"/>
    <mergeCell ref="AU40:BZ40"/>
    <mergeCell ref="T42:AK42"/>
    <mergeCell ref="AN42:BS42"/>
    <mergeCell ref="J45:AB45"/>
    <mergeCell ref="AC45:AG45"/>
    <mergeCell ref="A45:B45"/>
    <mergeCell ref="T43:AK43"/>
    <mergeCell ref="AH45:AI45"/>
    <mergeCell ref="C45:G45"/>
    <mergeCell ref="H45:I45"/>
  </mergeCells>
  <printOptions/>
  <pageMargins left="0.7875" right="0.39375" top="0.5902777777777778" bottom="0.39375" header="0.19652777777777777" footer="0.5118055555555556"/>
  <pageSetup horizontalDpi="300" verticalDpi="300" orientation="portrait" paperSize="9" scale="82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2016-11-11T14:59:45Z</cp:lastPrinted>
  <dcterms:created xsi:type="dcterms:W3CDTF">2010-02-04T12:03:32Z</dcterms:created>
  <dcterms:modified xsi:type="dcterms:W3CDTF">2016-12-09T08:27:21Z</dcterms:modified>
  <cp:category/>
  <cp:version/>
  <cp:contentType/>
  <cp:contentStatus/>
</cp:coreProperties>
</file>